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odluka" sheetId="3" r:id="rId1"/>
    <sheet name="prihodi-primici" sheetId="1" r:id="rId2"/>
    <sheet name="rashodi-izdaci" sheetId="2" r:id="rId3"/>
    <sheet name="kraj" sheetId="4" r:id="rId4"/>
  </sheets>
  <calcPr calcId="152511"/>
</workbook>
</file>

<file path=xl/calcChain.xml><?xml version="1.0" encoding="utf-8"?>
<calcChain xmlns="http://schemas.openxmlformats.org/spreadsheetml/2006/main">
  <c r="B24" i="3" l="1"/>
  <c r="I78" i="2" l="1"/>
  <c r="I80" i="2"/>
  <c r="I82" i="2"/>
  <c r="I83" i="2"/>
  <c r="I86" i="2"/>
  <c r="I89" i="2"/>
  <c r="I90" i="2"/>
  <c r="I93" i="2"/>
  <c r="I94" i="2"/>
  <c r="I95" i="2"/>
  <c r="I96" i="2"/>
  <c r="I97" i="2"/>
  <c r="I98" i="2"/>
  <c r="I99" i="2"/>
  <c r="I100" i="2"/>
  <c r="I101" i="2"/>
  <c r="I102" i="2"/>
  <c r="I7" i="2"/>
  <c r="I8" i="2"/>
  <c r="I9" i="2"/>
  <c r="I11" i="2"/>
  <c r="I13" i="2"/>
  <c r="I14" i="2"/>
  <c r="I15" i="2"/>
  <c r="I16" i="2"/>
  <c r="I17" i="2"/>
  <c r="I18" i="2"/>
  <c r="I19" i="2"/>
  <c r="I21" i="2"/>
  <c r="I22" i="2"/>
  <c r="I23" i="2"/>
  <c r="I27" i="2"/>
  <c r="I28" i="2"/>
  <c r="I29" i="2"/>
  <c r="I30" i="2"/>
  <c r="I32" i="2"/>
  <c r="I33" i="2"/>
  <c r="I34" i="2"/>
  <c r="I35" i="2"/>
  <c r="I37" i="2"/>
  <c r="I38" i="2"/>
  <c r="I39" i="2"/>
  <c r="I41" i="2"/>
  <c r="I43" i="2"/>
  <c r="I44" i="2"/>
  <c r="I45" i="2"/>
  <c r="I46" i="2"/>
  <c r="I47" i="2"/>
  <c r="I48" i="2"/>
  <c r="I49" i="2"/>
  <c r="I50" i="2"/>
  <c r="I52" i="2"/>
  <c r="I53" i="2"/>
  <c r="I55" i="2"/>
  <c r="I56" i="2"/>
  <c r="I58" i="2"/>
  <c r="I59" i="2"/>
  <c r="I60" i="2"/>
  <c r="I62" i="2"/>
  <c r="I63" i="2"/>
  <c r="I65" i="2"/>
  <c r="I67" i="2"/>
  <c r="I69" i="2"/>
  <c r="I72" i="2"/>
  <c r="H6" i="2" l="1"/>
  <c r="H92" i="2"/>
  <c r="H79" i="2"/>
  <c r="H51" i="2"/>
  <c r="H42" i="2"/>
  <c r="H71" i="2"/>
  <c r="G71" i="2"/>
  <c r="I71" i="2" l="1"/>
  <c r="H66" i="2"/>
  <c r="G66" i="2"/>
  <c r="I66" i="2" l="1"/>
  <c r="H91" i="2"/>
  <c r="H88" i="2"/>
  <c r="H87" i="2"/>
  <c r="H85" i="2"/>
  <c r="H84" i="2"/>
  <c r="H77" i="2"/>
  <c r="H61" i="2"/>
  <c r="H57" i="2"/>
  <c r="H31" i="2"/>
  <c r="H26" i="2"/>
  <c r="H20" i="2"/>
  <c r="H12" i="2"/>
  <c r="H5" i="2"/>
  <c r="G61" i="2"/>
  <c r="I61" i="2" s="1"/>
  <c r="G57" i="2"/>
  <c r="G54" i="2" s="1"/>
  <c r="G64" i="2"/>
  <c r="H64" i="2" s="1"/>
  <c r="I64" i="2" s="1"/>
  <c r="G42" i="2"/>
  <c r="I42" i="2" s="1"/>
  <c r="G51" i="2"/>
  <c r="I51" i="2" s="1"/>
  <c r="G31" i="2"/>
  <c r="G26" i="2"/>
  <c r="G20" i="2"/>
  <c r="G12" i="2"/>
  <c r="G6" i="2"/>
  <c r="G70" i="2"/>
  <c r="G5" i="2" l="1"/>
  <c r="I6" i="2"/>
  <c r="I5" i="2"/>
  <c r="I12" i="2"/>
  <c r="I20" i="2"/>
  <c r="I26" i="2"/>
  <c r="I31" i="2"/>
  <c r="H54" i="2"/>
  <c r="I54" i="2" s="1"/>
  <c r="I57" i="2"/>
  <c r="G25" i="2"/>
  <c r="H76" i="2"/>
  <c r="H25" i="2"/>
  <c r="I25" i="2" s="1"/>
  <c r="H40" i="2"/>
  <c r="H70" i="2"/>
  <c r="I70" i="2" s="1"/>
  <c r="H10" i="2"/>
  <c r="G40" i="2"/>
  <c r="G10" i="2"/>
  <c r="H6" i="1"/>
  <c r="H7" i="1"/>
  <c r="H8" i="1"/>
  <c r="H9" i="1"/>
  <c r="H10" i="1"/>
  <c r="H11" i="1"/>
  <c r="H12" i="1"/>
  <c r="H15" i="1"/>
  <c r="H16" i="1"/>
  <c r="H17" i="1"/>
  <c r="H19" i="1"/>
  <c r="H20" i="1"/>
  <c r="H21" i="1"/>
  <c r="H22" i="1"/>
  <c r="H23" i="1"/>
  <c r="H24" i="1"/>
  <c r="H25" i="1"/>
  <c r="H26" i="1"/>
  <c r="H29" i="1"/>
  <c r="H30" i="1"/>
  <c r="H34" i="1"/>
  <c r="G33" i="1"/>
  <c r="G32" i="1" s="1"/>
  <c r="G5" i="1"/>
  <c r="F5" i="1"/>
  <c r="F33" i="1"/>
  <c r="F32" i="1" s="1"/>
  <c r="G28" i="1"/>
  <c r="G27" i="1" s="1"/>
  <c r="G18" i="1"/>
  <c r="G14" i="1"/>
  <c r="F14" i="1"/>
  <c r="F18" i="1"/>
  <c r="F28" i="1"/>
  <c r="F27" i="1" s="1"/>
  <c r="G79" i="2"/>
  <c r="I79" i="2" s="1"/>
  <c r="G77" i="2"/>
  <c r="I77" i="2" s="1"/>
  <c r="G84" i="2"/>
  <c r="I84" i="2" s="1"/>
  <c r="G85" i="2"/>
  <c r="I85" i="2" s="1"/>
  <c r="G87" i="2"/>
  <c r="I87" i="2" s="1"/>
  <c r="G88" i="2"/>
  <c r="I88" i="2" s="1"/>
  <c r="G92" i="2"/>
  <c r="I92" i="2" s="1"/>
  <c r="G91" i="2"/>
  <c r="I91" i="2" s="1"/>
  <c r="I10" i="2" l="1"/>
  <c r="H75" i="2"/>
  <c r="I40" i="2"/>
  <c r="H27" i="1"/>
  <c r="H14" i="1"/>
  <c r="H18" i="1"/>
  <c r="H28" i="1"/>
  <c r="H24" i="2"/>
  <c r="H5" i="1"/>
  <c r="G24" i="2"/>
  <c r="G76" i="2"/>
  <c r="I76" i="2" s="1"/>
  <c r="H33" i="1"/>
  <c r="H32" i="1"/>
  <c r="G13" i="1"/>
  <c r="G3" i="1" s="1"/>
  <c r="F13" i="1"/>
  <c r="F3" i="1" s="1"/>
  <c r="H74" i="2" l="1"/>
  <c r="I24" i="2"/>
  <c r="H4" i="2"/>
  <c r="H3" i="1"/>
  <c r="F4" i="1"/>
  <c r="G4" i="1"/>
  <c r="G75" i="2"/>
  <c r="I75" i="2" s="1"/>
  <c r="G4" i="2"/>
  <c r="H13" i="1"/>
  <c r="H4" i="1" l="1"/>
  <c r="I4" i="2"/>
  <c r="H3" i="2"/>
  <c r="G74" i="2"/>
  <c r="I74" i="2" s="1"/>
  <c r="G3" i="2" l="1"/>
  <c r="I3" i="2" s="1"/>
</calcChain>
</file>

<file path=xl/sharedStrings.xml><?xml version="1.0" encoding="utf-8"?>
<sst xmlns="http://schemas.openxmlformats.org/spreadsheetml/2006/main" count="258" uniqueCount="190">
  <si>
    <t>Funkcija</t>
  </si>
  <si>
    <t xml:space="preserve">PRIHODI </t>
  </si>
  <si>
    <t>PRIHODI OD POREZA</t>
  </si>
  <si>
    <t>Porez na imovinu</t>
  </si>
  <si>
    <t>Porez na dohodak</t>
  </si>
  <si>
    <t>Prihodi od neizravnih poreza</t>
  </si>
  <si>
    <t>Ostali porezi</t>
  </si>
  <si>
    <t>NEPOREZNI PRIHODI</t>
  </si>
  <si>
    <t>Ostali prihodi od imovine-PARKING SA TERMINALA</t>
  </si>
  <si>
    <t>Naknade i pristojbe i prihodi od pružanja javnih usluga</t>
  </si>
  <si>
    <t>Administrativne pristojbe</t>
  </si>
  <si>
    <t>Cestovne naknade</t>
  </si>
  <si>
    <t>Posebna naknada za zaštitu od prirodnih i drugih nepogoda</t>
  </si>
  <si>
    <t>Neplanirane uplate-prihodi</t>
  </si>
  <si>
    <t xml:space="preserve">KAPITALNI  TRANSFERI </t>
  </si>
  <si>
    <t>RASHODI</t>
  </si>
  <si>
    <t>Izdaci za materijal, sitan inventar i usluge</t>
  </si>
  <si>
    <t>Putni troškovi</t>
  </si>
  <si>
    <t xml:space="preserve">Izdaci za energiju </t>
  </si>
  <si>
    <t>Izdatci za E.E-Javna rasvjeta</t>
  </si>
  <si>
    <t>Nabavka materijala i sitnog inventara</t>
  </si>
  <si>
    <t>Ugovorne i druge posebne usluge</t>
  </si>
  <si>
    <t>Grantovi MZ</t>
  </si>
  <si>
    <t>Ostali transferi</t>
  </si>
  <si>
    <t xml:space="preserve">Grantovi pojedincima </t>
  </si>
  <si>
    <t>Potpore za novoroðenu djecu</t>
  </si>
  <si>
    <t>Grantovi za zdravstvene i socijalne potrebe</t>
  </si>
  <si>
    <t>Grant za civilnu zaštitu</t>
  </si>
  <si>
    <t>Grantovi neprofitnim organizacijama</t>
  </si>
  <si>
    <t>Ostali grantovi-povrat i drugo</t>
  </si>
  <si>
    <t>Kapitalni transferi</t>
  </si>
  <si>
    <t>Kapitalni grantovi neprofitnim organizacijama</t>
  </si>
  <si>
    <t>KAPITALNI PRIMICI</t>
  </si>
  <si>
    <t>Kapitalni primici od prodaje stalnih sredstava</t>
  </si>
  <si>
    <t>Primici od prodaje stalnih sredstava</t>
  </si>
  <si>
    <t>KAPITALNI IZDACI</t>
  </si>
  <si>
    <t>Izdaci za nabavku stalnih sredstava</t>
  </si>
  <si>
    <t>Nabavka graðevine</t>
  </si>
  <si>
    <t>Nabavka zgrada i stanova</t>
  </si>
  <si>
    <t>Ostali objekti</t>
  </si>
  <si>
    <t>Izgradnja puta ulica Sv.Ana-odvojak 1d 104.brigade HVO</t>
  </si>
  <si>
    <t>Nabavka opreme</t>
  </si>
  <si>
    <t>Nabavka ostalih stalnih sredstava</t>
  </si>
  <si>
    <t>Nabavka biljaka</t>
  </si>
  <si>
    <t>Nabavka stalnih sredstava u obliku prava</t>
  </si>
  <si>
    <t>Izrada prostorno-planske dokumentacije</t>
  </si>
  <si>
    <t>Rekonstrukcija</t>
  </si>
  <si>
    <t>Rekonstrukcija i investicijsko održavanje</t>
  </si>
  <si>
    <t>Sanacija i rekonstrukcija dijela ul.Palih branitelja u Baziku</t>
  </si>
  <si>
    <t>Rekonstrukcija cesta i mostova</t>
  </si>
  <si>
    <t>Rekonstrukcija kapele u Grebnicama</t>
  </si>
  <si>
    <t>Rekonstrukcija vodoprivrednih objekata-zacjevljenje dijela kanal Jadrice</t>
  </si>
  <si>
    <t>0111</t>
  </si>
  <si>
    <t>0641</t>
  </si>
  <si>
    <t>0821</t>
  </si>
  <si>
    <t>0811</t>
  </si>
  <si>
    <t>0911</t>
  </si>
  <si>
    <t>0761</t>
  </si>
  <si>
    <t>1091</t>
  </si>
  <si>
    <t>0922</t>
  </si>
  <si>
    <t>0941</t>
  </si>
  <si>
    <t>0912</t>
  </si>
  <si>
    <t>1041</t>
  </si>
  <si>
    <t>0981</t>
  </si>
  <si>
    <t>0421</t>
  </si>
  <si>
    <t>0631</t>
  </si>
  <si>
    <t>0561</t>
  </si>
  <si>
    <t>Opis konta/računa</t>
  </si>
  <si>
    <t>Porezi na dobit pojedinaca i poduzeća</t>
  </si>
  <si>
    <t>Porezi na plaću i radnu snagu</t>
  </si>
  <si>
    <t>Prihodi od poduzetničkih aktivnosti i imovine i prihodi od pozitivnih tečajnih razlika</t>
  </si>
  <si>
    <t>Ostale proračunske naknade i pristojbe</t>
  </si>
  <si>
    <t>TEKUĆI TRANSFERI (TRANSFERI I DONACIJE)</t>
  </si>
  <si>
    <t>Primljeni tekući transferi od ostalih razina vlasti</t>
  </si>
  <si>
    <t>Primljeni tekući transferi od ostalih razina vlasti i fondova</t>
  </si>
  <si>
    <t>Kapitalni primici proračuna</t>
  </si>
  <si>
    <t>TEKUĆI RASHODI</t>
  </si>
  <si>
    <t>Plaće i naknade troškova zaposlenih</t>
  </si>
  <si>
    <t>Izdaci za tekuće održavanje</t>
  </si>
  <si>
    <t>Tekući grantovi</t>
  </si>
  <si>
    <t>Obilježavanje značajnih datuma</t>
  </si>
  <si>
    <t>Grant za razvojačene branitelje</t>
  </si>
  <si>
    <t>Grant za pomoć pri stam.zbrinj.mladih obitelj i socijalnih kategorija</t>
  </si>
  <si>
    <t>Prijevoz učenika -osnovna škola</t>
  </si>
  <si>
    <t>Prijevoz učenika- srednja škola</t>
  </si>
  <si>
    <t>Transfer za parlamentarne političke stranke</t>
  </si>
  <si>
    <t>Škola plivanja za djecu na području Općine</t>
  </si>
  <si>
    <t>Naknade za povrat više uplaćenih sredstva</t>
  </si>
  <si>
    <t>Osnivačka ulaganja</t>
  </si>
  <si>
    <t>Direktni kapitalni izdaci iz proračuna</t>
  </si>
  <si>
    <t xml:space="preserve">Jednok.fin.potpora učenicima O.Š. </t>
  </si>
  <si>
    <t>Jednok.fin.potpora studentima</t>
  </si>
  <si>
    <t xml:space="preserve">Jednok.fin.potpora učenicima S.Š. </t>
  </si>
  <si>
    <t>Proračun 2026.</t>
  </si>
  <si>
    <t>Posebna naknada -katastar</t>
  </si>
  <si>
    <t>Ostale općinske naknade</t>
  </si>
  <si>
    <t>Općinske komunalne naknade</t>
  </si>
  <si>
    <t>Prihodi od zakupnina</t>
  </si>
  <si>
    <t>Prihodi od kamata</t>
  </si>
  <si>
    <t xml:space="preserve">PRIHODI I PRIMICI PRORAČUNA </t>
  </si>
  <si>
    <t>EKONOMSKI KOD           Konto/Račun</t>
  </si>
  <si>
    <t>UKUPNI PRIHODI I PRIMICI</t>
  </si>
  <si>
    <t>UKUPNI RASHODI I IZDACI</t>
  </si>
  <si>
    <t>EKONOMSKI KOD         Konto/Račun</t>
  </si>
  <si>
    <t>RASHODI I IZDACI IZ PRORAČUNA</t>
  </si>
  <si>
    <t>Rekonstrukcija i sanacija školskog igrališta u Domaljevcu</t>
  </si>
  <si>
    <t>Izgradnja vodovodne mreže</t>
  </si>
  <si>
    <t>Uređenje zgrade Centra za zdravo starenje</t>
  </si>
  <si>
    <t>Uređenje i sanacija vodnih objekata</t>
  </si>
  <si>
    <t>Sanacija krovišta na sportskom centru u Domaljevcu</t>
  </si>
  <si>
    <t>Izdatci za E.E-Općinske zgrade, Carinski terminal</t>
  </si>
  <si>
    <t>Izdaci za komunikaciju i komunalne usluge</t>
  </si>
  <si>
    <t>Izdaci za usluge prijevoza i goriva</t>
  </si>
  <si>
    <t>Izdaci osiguranja, bankovnih usluga i usluga platnog prometa</t>
  </si>
  <si>
    <t>Naknade za korištenje terminala -UIO</t>
  </si>
  <si>
    <t>Otpis nenaplativih potraživanja</t>
  </si>
  <si>
    <t>Grant MZ Bazik</t>
  </si>
  <si>
    <t>Grant MZ Brvnik</t>
  </si>
  <si>
    <t>Grant MZ Domaljevac</t>
  </si>
  <si>
    <t>Grant MZ Grebnice</t>
  </si>
  <si>
    <t xml:space="preserve">Prijevoz učenika </t>
  </si>
  <si>
    <t>Potpore učenicima i studentima</t>
  </si>
  <si>
    <t>Tekuća pričuva</t>
  </si>
  <si>
    <t>Subvencije JP "Vodokom Domaljevac" d.o.o. Domaljevac</t>
  </si>
  <si>
    <t>Grant za poljoprivredu</t>
  </si>
  <si>
    <t>Grant za razvoj poduzetništva i obrta</t>
  </si>
  <si>
    <t>Grant za obrazovanje i informiranje</t>
  </si>
  <si>
    <t>Grant udrugama proisteklim iz domovinskog rata</t>
  </si>
  <si>
    <t>Domaći porezi na dobra i usluge (zaostale obveze na temelju poreza na promet dobara i usluga)</t>
  </si>
  <si>
    <t>Bruto plaće i naknade plaća</t>
  </si>
  <si>
    <t xml:space="preserve">Naknade troškova zaposlenih </t>
  </si>
  <si>
    <t>Doprinosi poslodavca</t>
  </si>
  <si>
    <t>Ugovorene i druge posebne usluge</t>
  </si>
  <si>
    <t>Grantovi drugim razinama vlasti</t>
  </si>
  <si>
    <t>Glavna grupa</t>
  </si>
  <si>
    <t>Podgrupa</t>
  </si>
  <si>
    <t>Podgrupa/analitički konto</t>
  </si>
  <si>
    <t>Klasa</t>
  </si>
  <si>
    <t>Izmjene i dopune Proračuna za 2025.</t>
  </si>
  <si>
    <t>Obilježavanje značajnih datuma iz Domovinskog rata</t>
  </si>
  <si>
    <t>Grant za kulturu</t>
  </si>
  <si>
    <t xml:space="preserve">Grant za sport </t>
  </si>
  <si>
    <t>Grant za opće izbore</t>
  </si>
  <si>
    <t>Grant za JU "Dječiji vrtić" Domaljevac</t>
  </si>
  <si>
    <t>Grant za Dom zdravlja Domaljevac-Šamac, potpora radu</t>
  </si>
  <si>
    <t>Grant za Centar za socijalni rad</t>
  </si>
  <si>
    <t>Grant za povratak raseljenih osoba</t>
  </si>
  <si>
    <t>Grantovi neprofitnim organizacijama i u</t>
  </si>
  <si>
    <t>Subvencije javnim poduzećima</t>
  </si>
  <si>
    <t>Subvencije privatnim poduzećima</t>
  </si>
  <si>
    <t>Ostali kapitalni grantovi</t>
  </si>
  <si>
    <t>Izg.lokalnog puta "Domaljevac-Bazik" u sklopu IFAD projekta</t>
  </si>
  <si>
    <t>Izvršenje sudskih presuda i rješenja o izvršenju</t>
  </si>
  <si>
    <t>Ureðenje i izgradnja parka Švigrina bara</t>
  </si>
  <si>
    <t>Uređenje kanala Stanići</t>
  </si>
  <si>
    <t>,</t>
  </si>
  <si>
    <t>Staza u ulici 104. brigade HVO</t>
  </si>
  <si>
    <t>Indeks 2026. /2025.</t>
  </si>
  <si>
    <t>Članak 1.</t>
  </si>
  <si>
    <t xml:space="preserve">
 	Proračun općine Domaljevac-Šamac za 2025. godinu sastoji se od:</t>
  </si>
  <si>
    <t>OPIS</t>
  </si>
  <si>
    <t>PRORAČUN</t>
  </si>
  <si>
    <t>PRORAČUN ZA 2025. GODINU</t>
  </si>
  <si>
    <t>A-PRIHODI I PRIMICI</t>
  </si>
  <si>
    <t>B-RASHODI I IZDACI</t>
  </si>
  <si>
    <t>C-SUFICIT/DEFICIT</t>
  </si>
  <si>
    <t>Članak 2.</t>
  </si>
  <si>
    <t>PRORAČUN ZA 2026. GODINU</t>
  </si>
  <si>
    <t xml:space="preserve">Na temelju članka 7. i 37. Zakona o proračunima u Federaciji Bosne i Hercegovine </t>
  </si>
  <si>
    <t xml:space="preserve">("Službene novine Federacije BiH", broj 102/13, 9/14, 13/14, 8/15, 91/15, 102/15, 104/16, </t>
  </si>
  <si>
    <t>donosi</t>
  </si>
  <si>
    <t xml:space="preserve">5/18 i 11/19 99/19 i 25 a/22) i članka 106. Statuta općine Domaljevac-Šamac </t>
  </si>
  <si>
    <t xml:space="preserve">("Službeno glasilo općine Domaljevac-Šamac, broj 3/09 i 1/10), </t>
  </si>
  <si>
    <t>OPĆINE DOMALJEVAC-ŠAMAC ZA 2026.GODINU</t>
  </si>
  <si>
    <t>Proračun općine Domaljevac-Šamac za 2026. godinu sastoji se od:</t>
  </si>
  <si>
    <t>Prihodi i primici te rashodi i izdaci po grupama utvrđuju se u Proračunu za 2026. godinu,</t>
  </si>
  <si>
    <t>na način kako sljedi:</t>
  </si>
  <si>
    <t>Miroslav Piljić</t>
  </si>
  <si>
    <t>Predsjednik O.V-a</t>
  </si>
  <si>
    <t>Općinsko vijeće</t>
  </si>
  <si>
    <t>Općina Domaljevac-Šamac</t>
  </si>
  <si>
    <t>Županija Posavska</t>
  </si>
  <si>
    <t>Federacija Bosne i Hercegovine</t>
  </si>
  <si>
    <t>Bosna i Hercegovina</t>
  </si>
  <si>
    <t>Članak 3.</t>
  </si>
  <si>
    <t>Domaljevac, 30.12.2025.godine</t>
  </si>
  <si>
    <t xml:space="preserve">Ova Odluka stupa na snagu danom donošenja, objavit će se u „Službenom glasilu općine </t>
  </si>
  <si>
    <t>Domaljevac-Šamac“,  a primjenjivati će se za fiskalnu 2026. godinu.</t>
  </si>
  <si>
    <t xml:space="preserve">Općinsko vijeće Domaljevac-Šamac na VIII. redovnoj sjednici održanoj dana 30.12.2025. godine, </t>
  </si>
  <si>
    <t>Broj: 04-04-204/25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</si>
</sst>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3" fontId="0" fillId="0" borderId="1" xfId="0" applyNumberFormat="1" applyBorder="1" applyAlignment="1" applyProtection="1">
      <alignment horizontal="center"/>
      <protection locked="0"/>
    </xf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3" fontId="1" fillId="0" borderId="1" xfId="0" applyNumberFormat="1" applyFont="1" applyBorder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3" fontId="1" fillId="0" borderId="1" xfId="0" applyNumberFormat="1" applyFont="1" applyBorder="1" applyAlignment="1" applyProtection="1">
      <alignment horizont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quotePrefix="1" applyBorder="1" applyProtection="1">
      <protection locked="0"/>
    </xf>
    <xf numFmtId="3" fontId="0" fillId="0" borderId="1" xfId="0" applyNumberFormat="1" applyBorder="1" applyProtection="1">
      <protection locked="0"/>
    </xf>
    <xf numFmtId="0" fontId="1" fillId="0" borderId="1" xfId="0" quotePrefix="1" applyFon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0" fontId="2" fillId="0" borderId="0" xfId="0" applyFont="1"/>
    <xf numFmtId="3" fontId="1" fillId="0" borderId="1" xfId="0" applyNumberFormat="1" applyFont="1" applyBorder="1"/>
    <xf numFmtId="1" fontId="1" fillId="0" borderId="1" xfId="0" applyNumberFormat="1" applyFont="1" applyBorder="1" applyAlignment="1" applyProtection="1">
      <alignment horizontal="center" wrapText="1"/>
      <protection locked="0"/>
    </xf>
    <xf numFmtId="3" fontId="1" fillId="0" borderId="1" xfId="0" applyNumberFormat="1" applyFont="1" applyBorder="1" applyAlignment="1">
      <alignment horizontal="center"/>
    </xf>
    <xf numFmtId="0" fontId="2" fillId="0" borderId="0" xfId="0" applyFont="1" applyAlignment="1" applyProtection="1">
      <alignment wrapText="1"/>
      <protection locked="0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vertical="center" wrapText="1"/>
    </xf>
    <xf numFmtId="3" fontId="1" fillId="0" borderId="1" xfId="0" applyNumberFormat="1" applyFont="1" applyBorder="1" applyAlignment="1" applyProtection="1">
      <alignment horizontal="right" wrapText="1"/>
      <protection locked="0"/>
    </xf>
    <xf numFmtId="0" fontId="0" fillId="0" borderId="0" xfId="0" applyAlignment="1">
      <alignment horizontal="center" wrapText="1"/>
    </xf>
    <xf numFmtId="3" fontId="1" fillId="0" borderId="2" xfId="0" applyNumberFormat="1" applyFont="1" applyBorder="1" applyAlignment="1">
      <alignment horizontal="center"/>
    </xf>
    <xf numFmtId="3" fontId="1" fillId="0" borderId="3" xfId="0" applyNumberFormat="1" applyFont="1" applyBorder="1" applyAlignment="1">
      <alignment horizontal="center"/>
    </xf>
    <xf numFmtId="3" fontId="1" fillId="0" borderId="4" xfId="0" applyNumberFormat="1" applyFont="1" applyBorder="1" applyAlignment="1">
      <alignment horizontal="center"/>
    </xf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3" fontId="6" fillId="0" borderId="2" xfId="0" applyNumberFormat="1" applyFont="1" applyBorder="1" applyAlignment="1">
      <alignment horizontal="center"/>
    </xf>
    <xf numFmtId="3" fontId="6" fillId="0" borderId="3" xfId="0" applyNumberFormat="1" applyFont="1" applyBorder="1" applyAlignment="1">
      <alignment horizontal="center"/>
    </xf>
    <xf numFmtId="3" fontId="6" fillId="0" borderId="4" xfId="0" applyNumberFormat="1" applyFont="1" applyBorder="1" applyAlignment="1">
      <alignment horizontal="center"/>
    </xf>
    <xf numFmtId="3" fontId="6" fillId="3" borderId="2" xfId="0" applyNumberFormat="1" applyFont="1" applyFill="1" applyBorder="1" applyAlignment="1">
      <alignment horizontal="center"/>
    </xf>
    <xf numFmtId="3" fontId="6" fillId="3" borderId="3" xfId="0" applyNumberFormat="1" applyFont="1" applyFill="1" applyBorder="1" applyAlignment="1">
      <alignment horizontal="center"/>
    </xf>
    <xf numFmtId="3" fontId="6" fillId="3" borderId="4" xfId="0" applyNumberFormat="1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A12" sqref="A12:G12"/>
    </sheetView>
  </sheetViews>
  <sheetFormatPr defaultRowHeight="15" x14ac:dyDescent="0.25"/>
  <cols>
    <col min="1" max="1" width="26.5703125" customWidth="1"/>
  </cols>
  <sheetData>
    <row r="1" spans="1:8" ht="15" customHeight="1" x14ac:dyDescent="0.25">
      <c r="A1" s="39" t="s">
        <v>168</v>
      </c>
      <c r="B1" s="39"/>
      <c r="C1" s="39"/>
      <c r="D1" s="39"/>
      <c r="E1" s="39"/>
      <c r="F1" s="39"/>
      <c r="G1" s="39"/>
    </row>
    <row r="2" spans="1:8" x14ac:dyDescent="0.25">
      <c r="A2" t="s">
        <v>169</v>
      </c>
    </row>
    <row r="3" spans="1:8" x14ac:dyDescent="0.25">
      <c r="A3" t="s">
        <v>171</v>
      </c>
    </row>
    <row r="4" spans="1:8" x14ac:dyDescent="0.25">
      <c r="A4" t="s">
        <v>172</v>
      </c>
    </row>
    <row r="5" spans="1:8" x14ac:dyDescent="0.25">
      <c r="A5" t="s">
        <v>188</v>
      </c>
    </row>
    <row r="6" spans="1:8" x14ac:dyDescent="0.25">
      <c r="A6" t="s">
        <v>170</v>
      </c>
    </row>
    <row r="10" spans="1:8" x14ac:dyDescent="0.25">
      <c r="A10" s="40" t="s">
        <v>161</v>
      </c>
      <c r="B10" s="41"/>
      <c r="C10" s="41"/>
      <c r="D10" s="41"/>
      <c r="E10" s="41"/>
      <c r="F10" s="41"/>
      <c r="G10" s="41"/>
      <c r="H10" s="41"/>
    </row>
    <row r="11" spans="1:8" x14ac:dyDescent="0.25">
      <c r="A11" s="40" t="s">
        <v>173</v>
      </c>
      <c r="B11" s="41"/>
      <c r="C11" s="41"/>
      <c r="D11" s="41"/>
      <c r="E11" s="41"/>
      <c r="F11" s="41"/>
      <c r="G11" s="41"/>
      <c r="H11" s="41"/>
    </row>
    <row r="12" spans="1:8" x14ac:dyDescent="0.25">
      <c r="A12" s="42"/>
      <c r="B12" s="42"/>
      <c r="C12" s="42"/>
      <c r="D12" s="42"/>
      <c r="E12" s="42"/>
      <c r="F12" s="42"/>
      <c r="G12" s="42"/>
    </row>
    <row r="14" spans="1:8" x14ac:dyDescent="0.25">
      <c r="A14" s="41" t="s">
        <v>158</v>
      </c>
      <c r="B14" s="41"/>
      <c r="C14" s="41"/>
      <c r="D14" s="41"/>
      <c r="E14" s="41"/>
      <c r="F14" s="41"/>
      <c r="G14" s="41"/>
    </row>
    <row r="15" spans="1:8" x14ac:dyDescent="0.25">
      <c r="A15" s="35" t="s">
        <v>174</v>
      </c>
      <c r="B15" s="35"/>
      <c r="C15" s="35"/>
      <c r="D15" s="35"/>
      <c r="E15" s="35"/>
      <c r="F15" s="35"/>
      <c r="G15" s="35"/>
    </row>
    <row r="16" spans="1:8" x14ac:dyDescent="0.25">
      <c r="A16" s="35" t="s">
        <v>159</v>
      </c>
      <c r="B16" s="35"/>
      <c r="C16" s="35"/>
      <c r="D16" s="35"/>
      <c r="E16" s="35"/>
      <c r="F16" s="35"/>
      <c r="G16" s="35"/>
    </row>
    <row r="18" spans="1:7" x14ac:dyDescent="0.25">
      <c r="A18" s="43" t="s">
        <v>160</v>
      </c>
      <c r="B18" s="46" t="s">
        <v>161</v>
      </c>
      <c r="C18" s="47"/>
      <c r="D18" s="47"/>
      <c r="E18" s="47"/>
      <c r="F18" s="47"/>
      <c r="G18" s="48"/>
    </row>
    <row r="19" spans="1:7" ht="15" customHeight="1" x14ac:dyDescent="0.25">
      <c r="A19" s="44"/>
      <c r="B19" s="49" t="s">
        <v>162</v>
      </c>
      <c r="C19" s="50"/>
      <c r="D19" s="51"/>
      <c r="E19" s="49" t="s">
        <v>167</v>
      </c>
      <c r="F19" s="50"/>
      <c r="G19" s="51"/>
    </row>
    <row r="20" spans="1:7" x14ac:dyDescent="0.25">
      <c r="A20" s="45"/>
      <c r="B20" s="52"/>
      <c r="C20" s="53"/>
      <c r="D20" s="54"/>
      <c r="E20" s="52"/>
      <c r="F20" s="53"/>
      <c r="G20" s="54"/>
    </row>
    <row r="21" spans="1:7" x14ac:dyDescent="0.25">
      <c r="A21" s="30">
        <v>1</v>
      </c>
      <c r="B21" s="31"/>
      <c r="C21" s="32">
        <v>2</v>
      </c>
      <c r="D21" s="33"/>
      <c r="E21" s="55">
        <v>3</v>
      </c>
      <c r="F21" s="55"/>
      <c r="G21" s="56"/>
    </row>
    <row r="22" spans="1:7" x14ac:dyDescent="0.25">
      <c r="A22" s="6" t="s">
        <v>163</v>
      </c>
      <c r="B22" s="36">
        <v>4775800</v>
      </c>
      <c r="C22" s="37"/>
      <c r="D22" s="38"/>
      <c r="E22" s="57">
        <v>4234500</v>
      </c>
      <c r="F22" s="58"/>
      <c r="G22" s="59"/>
    </row>
    <row r="23" spans="1:7" x14ac:dyDescent="0.25">
      <c r="A23" s="6" t="s">
        <v>164</v>
      </c>
      <c r="B23" s="36">
        <v>4775800</v>
      </c>
      <c r="C23" s="37"/>
      <c r="D23" s="38"/>
      <c r="E23" s="60">
        <v>4234500</v>
      </c>
      <c r="F23" s="61"/>
      <c r="G23" s="62"/>
    </row>
    <row r="24" spans="1:7" x14ac:dyDescent="0.25">
      <c r="A24" s="6" t="s">
        <v>165</v>
      </c>
      <c r="B24" s="36">
        <f>B22-B23</f>
        <v>0</v>
      </c>
      <c r="C24" s="37"/>
      <c r="D24" s="38"/>
      <c r="E24" s="36">
        <v>0</v>
      </c>
      <c r="F24" s="37"/>
      <c r="G24" s="38"/>
    </row>
    <row r="27" spans="1:7" x14ac:dyDescent="0.25">
      <c r="A27" s="41" t="s">
        <v>166</v>
      </c>
      <c r="B27" s="41"/>
      <c r="C27" s="41"/>
      <c r="D27" s="41"/>
      <c r="E27" s="41"/>
      <c r="F27" s="41"/>
      <c r="G27" s="41"/>
    </row>
    <row r="29" spans="1:7" x14ac:dyDescent="0.25">
      <c r="A29" s="35" t="s">
        <v>175</v>
      </c>
      <c r="B29" s="35"/>
      <c r="C29" s="35"/>
      <c r="D29" s="35"/>
      <c r="E29" s="35"/>
      <c r="F29" s="35"/>
      <c r="G29" s="35"/>
    </row>
    <row r="30" spans="1:7" x14ac:dyDescent="0.25">
      <c r="A30" s="42" t="s">
        <v>176</v>
      </c>
      <c r="B30" s="42"/>
      <c r="C30" s="42"/>
      <c r="D30" s="42"/>
      <c r="E30" s="42"/>
      <c r="F30" s="42"/>
      <c r="G30" s="42"/>
    </row>
  </sheetData>
  <mergeCells count="21">
    <mergeCell ref="A27:G27"/>
    <mergeCell ref="A29:G29"/>
    <mergeCell ref="A30:G30"/>
    <mergeCell ref="E21:G21"/>
    <mergeCell ref="B22:D22"/>
    <mergeCell ref="E22:G22"/>
    <mergeCell ref="B23:D23"/>
    <mergeCell ref="E23:G23"/>
    <mergeCell ref="B24:D24"/>
    <mergeCell ref="A15:G15"/>
    <mergeCell ref="E24:G24"/>
    <mergeCell ref="A1:G1"/>
    <mergeCell ref="A10:H10"/>
    <mergeCell ref="A11:H11"/>
    <mergeCell ref="A12:G12"/>
    <mergeCell ref="A14:G14"/>
    <mergeCell ref="A16:G16"/>
    <mergeCell ref="A18:A20"/>
    <mergeCell ref="B18:G18"/>
    <mergeCell ref="B19:D20"/>
    <mergeCell ref="E19:G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37" workbookViewId="0">
      <selection activeCell="F14" sqref="F14"/>
    </sheetView>
  </sheetViews>
  <sheetFormatPr defaultRowHeight="15" x14ac:dyDescent="0.25"/>
  <cols>
    <col min="1" max="4" width="7.140625" customWidth="1"/>
    <col min="5" max="5" width="63.42578125" customWidth="1"/>
    <col min="7" max="7" width="9.140625" bestFit="1" customWidth="1"/>
    <col min="8" max="8" width="9.85546875" customWidth="1"/>
  </cols>
  <sheetData>
    <row r="1" spans="1:10" x14ac:dyDescent="0.25">
      <c r="A1" s="63" t="s">
        <v>99</v>
      </c>
      <c r="B1" s="63"/>
      <c r="C1" s="63"/>
      <c r="D1" s="63"/>
      <c r="E1" s="63"/>
      <c r="F1" s="63"/>
      <c r="G1" s="63"/>
      <c r="H1" s="63"/>
    </row>
    <row r="2" spans="1:10" ht="55.5" customHeight="1" x14ac:dyDescent="0.25">
      <c r="A2" s="64" t="s">
        <v>100</v>
      </c>
      <c r="B2" s="64"/>
      <c r="C2" s="64"/>
      <c r="D2" s="64"/>
      <c r="E2" s="18" t="s">
        <v>67</v>
      </c>
      <c r="F2" s="19" t="s">
        <v>138</v>
      </c>
      <c r="G2" s="17" t="s">
        <v>93</v>
      </c>
      <c r="H2" s="17" t="s">
        <v>157</v>
      </c>
      <c r="I2" s="1"/>
      <c r="J2" s="2"/>
    </row>
    <row r="3" spans="1:10" ht="33" customHeight="1" x14ac:dyDescent="0.25">
      <c r="A3" s="14" t="s">
        <v>137</v>
      </c>
      <c r="B3" s="15" t="s">
        <v>134</v>
      </c>
      <c r="C3" s="14" t="s">
        <v>135</v>
      </c>
      <c r="D3" s="15" t="s">
        <v>136</v>
      </c>
      <c r="E3" s="4" t="s">
        <v>101</v>
      </c>
      <c r="F3" s="16">
        <f>F5+F13+F27+F30+F32</f>
        <v>4775800</v>
      </c>
      <c r="G3" s="16">
        <f>G5+G13+G27+G30+G32</f>
        <v>4234500</v>
      </c>
      <c r="H3" s="27">
        <f>G3/F3*100</f>
        <v>88.665773273587661</v>
      </c>
      <c r="I3" s="1"/>
      <c r="J3" s="2"/>
    </row>
    <row r="4" spans="1:10" x14ac:dyDescent="0.25">
      <c r="A4" s="3">
        <v>700000</v>
      </c>
      <c r="B4" s="3"/>
      <c r="C4" s="3"/>
      <c r="D4" s="3"/>
      <c r="E4" s="4" t="s">
        <v>1</v>
      </c>
      <c r="F4" s="5">
        <f>F5+F13+F27+F30</f>
        <v>4750800</v>
      </c>
      <c r="G4" s="5">
        <f t="shared" ref="G4" si="0">G5+G13+G27+G30</f>
        <v>4209500</v>
      </c>
      <c r="H4" s="5">
        <f>G4/F4*100</f>
        <v>88.606129493979964</v>
      </c>
      <c r="J4" s="1"/>
    </row>
    <row r="5" spans="1:10" x14ac:dyDescent="0.25">
      <c r="A5" s="6"/>
      <c r="B5" s="3">
        <v>710000</v>
      </c>
      <c r="C5" s="3"/>
      <c r="D5" s="3"/>
      <c r="E5" s="4" t="s">
        <v>2</v>
      </c>
      <c r="F5" s="5">
        <f>SUM(F6:F12)</f>
        <v>1087810</v>
      </c>
      <c r="G5" s="5">
        <f t="shared" ref="G5" si="1">SUM(G6:G12)</f>
        <v>1169190</v>
      </c>
      <c r="H5" s="5">
        <f t="shared" ref="H5:H30" si="2">G5/F5*100</f>
        <v>107.48108585138949</v>
      </c>
      <c r="J5" s="1"/>
    </row>
    <row r="6" spans="1:10" x14ac:dyDescent="0.25">
      <c r="A6" s="7"/>
      <c r="B6" s="8"/>
      <c r="C6" s="8">
        <v>711000</v>
      </c>
      <c r="D6" s="8"/>
      <c r="E6" s="9" t="s">
        <v>68</v>
      </c>
      <c r="F6" s="10">
        <v>500</v>
      </c>
      <c r="G6" s="11">
        <v>500</v>
      </c>
      <c r="H6" s="5">
        <f t="shared" si="2"/>
        <v>100</v>
      </c>
      <c r="J6" s="1"/>
    </row>
    <row r="7" spans="1:10" x14ac:dyDescent="0.25">
      <c r="A7" s="7"/>
      <c r="B7" s="8"/>
      <c r="C7" s="8">
        <v>713000</v>
      </c>
      <c r="D7" s="8"/>
      <c r="E7" s="9" t="s">
        <v>69</v>
      </c>
      <c r="F7" s="10">
        <v>500</v>
      </c>
      <c r="G7" s="11">
        <v>500</v>
      </c>
      <c r="H7" s="5">
        <f t="shared" si="2"/>
        <v>100</v>
      </c>
      <c r="J7" s="1"/>
    </row>
    <row r="8" spans="1:10" x14ac:dyDescent="0.25">
      <c r="A8" s="7"/>
      <c r="B8" s="8"/>
      <c r="C8" s="8">
        <v>714000</v>
      </c>
      <c r="D8" s="8"/>
      <c r="E8" s="9" t="s">
        <v>3</v>
      </c>
      <c r="F8" s="10">
        <v>25000</v>
      </c>
      <c r="G8" s="11">
        <v>25000</v>
      </c>
      <c r="H8" s="5">
        <f t="shared" si="2"/>
        <v>100</v>
      </c>
      <c r="J8" s="1"/>
    </row>
    <row r="9" spans="1:10" ht="30" x14ac:dyDescent="0.25">
      <c r="A9" s="7"/>
      <c r="B9" s="8"/>
      <c r="C9" s="8">
        <v>715000</v>
      </c>
      <c r="D9" s="8"/>
      <c r="E9" s="9" t="s">
        <v>128</v>
      </c>
      <c r="F9" s="10">
        <v>500</v>
      </c>
      <c r="G9" s="11">
        <v>500</v>
      </c>
      <c r="H9" s="5">
        <f t="shared" si="2"/>
        <v>100</v>
      </c>
      <c r="J9" s="1"/>
    </row>
    <row r="10" spans="1:10" x14ac:dyDescent="0.25">
      <c r="A10" s="7"/>
      <c r="B10" s="8"/>
      <c r="C10" s="8">
        <v>716000</v>
      </c>
      <c r="D10" s="8"/>
      <c r="E10" s="9" t="s">
        <v>4</v>
      </c>
      <c r="F10" s="10">
        <v>300000</v>
      </c>
      <c r="G10" s="11">
        <v>300000</v>
      </c>
      <c r="H10" s="5">
        <f t="shared" si="2"/>
        <v>100</v>
      </c>
      <c r="J10" s="1"/>
    </row>
    <row r="11" spans="1:10" x14ac:dyDescent="0.25">
      <c r="A11" s="7"/>
      <c r="B11" s="8"/>
      <c r="C11" s="8">
        <v>717000</v>
      </c>
      <c r="D11" s="8"/>
      <c r="E11" s="9" t="s">
        <v>5</v>
      </c>
      <c r="F11" s="10">
        <v>760810</v>
      </c>
      <c r="G11" s="11">
        <v>842190</v>
      </c>
      <c r="H11" s="5">
        <f t="shared" si="2"/>
        <v>110.69649452557142</v>
      </c>
      <c r="J11" s="1"/>
    </row>
    <row r="12" spans="1:10" x14ac:dyDescent="0.25">
      <c r="A12" s="7"/>
      <c r="B12" s="8"/>
      <c r="C12" s="8">
        <v>719000</v>
      </c>
      <c r="D12" s="8"/>
      <c r="E12" s="9" t="s">
        <v>6</v>
      </c>
      <c r="F12" s="10">
        <v>500</v>
      </c>
      <c r="G12" s="11">
        <v>500</v>
      </c>
      <c r="H12" s="5">
        <f t="shared" si="2"/>
        <v>100</v>
      </c>
      <c r="J12" s="1"/>
    </row>
    <row r="13" spans="1:10" x14ac:dyDescent="0.25">
      <c r="A13" s="6"/>
      <c r="B13" s="3">
        <v>720000</v>
      </c>
      <c r="C13" s="3"/>
      <c r="D13" s="3"/>
      <c r="E13" s="4" t="s">
        <v>7</v>
      </c>
      <c r="F13" s="5">
        <f>F14+F18</f>
        <v>1441500</v>
      </c>
      <c r="G13" s="5">
        <f t="shared" ref="G13" si="3">G14+G18</f>
        <v>1367500</v>
      </c>
      <c r="H13" s="5">
        <f t="shared" si="2"/>
        <v>94.866458550121408</v>
      </c>
      <c r="J13" s="1"/>
    </row>
    <row r="14" spans="1:10" ht="30" x14ac:dyDescent="0.25">
      <c r="A14" s="7"/>
      <c r="B14" s="8"/>
      <c r="C14" s="8">
        <v>721000</v>
      </c>
      <c r="D14" s="8"/>
      <c r="E14" s="9" t="s">
        <v>70</v>
      </c>
      <c r="F14" s="10">
        <f>SUM(F15:F17)</f>
        <v>1120500</v>
      </c>
      <c r="G14" s="10">
        <f t="shared" ref="G14" si="4">SUM(G15:G17)</f>
        <v>1110500</v>
      </c>
      <c r="H14" s="5">
        <f t="shared" si="2"/>
        <v>99.107541276215969</v>
      </c>
      <c r="J14" s="1"/>
    </row>
    <row r="15" spans="1:10" x14ac:dyDescent="0.25">
      <c r="A15" s="7"/>
      <c r="B15" s="8"/>
      <c r="C15" s="8"/>
      <c r="D15" s="8">
        <v>721100</v>
      </c>
      <c r="E15" s="9" t="s">
        <v>97</v>
      </c>
      <c r="F15" s="10">
        <v>120000</v>
      </c>
      <c r="G15" s="11">
        <v>110000</v>
      </c>
      <c r="H15" s="5">
        <f t="shared" si="2"/>
        <v>91.666666666666657</v>
      </c>
      <c r="J15" s="1"/>
    </row>
    <row r="16" spans="1:10" x14ac:dyDescent="0.25">
      <c r="A16" s="7"/>
      <c r="B16" s="8"/>
      <c r="C16" s="8"/>
      <c r="D16" s="8">
        <v>721210</v>
      </c>
      <c r="E16" s="9" t="s">
        <v>98</v>
      </c>
      <c r="F16" s="10">
        <v>500</v>
      </c>
      <c r="G16" s="11">
        <v>500</v>
      </c>
      <c r="H16" s="5">
        <f t="shared" si="2"/>
        <v>100</v>
      </c>
      <c r="J16" s="1"/>
    </row>
    <row r="17" spans="1:10" x14ac:dyDescent="0.25">
      <c r="A17" s="7"/>
      <c r="B17" s="8"/>
      <c r="C17" s="8"/>
      <c r="D17" s="8">
        <v>721239</v>
      </c>
      <c r="E17" s="9" t="s">
        <v>8</v>
      </c>
      <c r="F17" s="10">
        <v>1000000</v>
      </c>
      <c r="G17" s="11">
        <v>1000000</v>
      </c>
      <c r="H17" s="5">
        <f t="shared" si="2"/>
        <v>100</v>
      </c>
      <c r="J17" s="1"/>
    </row>
    <row r="18" spans="1:10" x14ac:dyDescent="0.25">
      <c r="A18" s="7"/>
      <c r="B18" s="8"/>
      <c r="C18" s="8">
        <v>722000</v>
      </c>
      <c r="D18" s="8"/>
      <c r="E18" s="9" t="s">
        <v>9</v>
      </c>
      <c r="F18" s="10">
        <f>SUM(F19:F26)</f>
        <v>321000</v>
      </c>
      <c r="G18" s="10">
        <f t="shared" ref="G18" si="5">SUM(G19:G26)</f>
        <v>257000</v>
      </c>
      <c r="H18" s="5">
        <f t="shared" si="2"/>
        <v>80.062305295950154</v>
      </c>
      <c r="J18" s="1"/>
    </row>
    <row r="19" spans="1:10" x14ac:dyDescent="0.25">
      <c r="A19" s="7"/>
      <c r="B19" s="8"/>
      <c r="C19" s="8"/>
      <c r="D19" s="8">
        <v>722100</v>
      </c>
      <c r="E19" s="9" t="s">
        <v>10</v>
      </c>
      <c r="F19" s="10">
        <v>25000</v>
      </c>
      <c r="G19" s="11">
        <v>25000</v>
      </c>
      <c r="H19" s="5">
        <f t="shared" si="2"/>
        <v>100</v>
      </c>
      <c r="J19" s="1"/>
    </row>
    <row r="20" spans="1:10" x14ac:dyDescent="0.25">
      <c r="A20" s="7"/>
      <c r="B20" s="8"/>
      <c r="C20" s="8"/>
      <c r="D20" s="8">
        <v>722200</v>
      </c>
      <c r="E20" s="9" t="s">
        <v>96</v>
      </c>
      <c r="F20" s="10">
        <v>150000</v>
      </c>
      <c r="G20" s="11">
        <v>100000</v>
      </c>
      <c r="H20" s="5">
        <f t="shared" si="2"/>
        <v>66.666666666666657</v>
      </c>
      <c r="I20" s="25"/>
      <c r="J20" s="1"/>
    </row>
    <row r="21" spans="1:10" x14ac:dyDescent="0.25">
      <c r="A21" s="7"/>
      <c r="B21" s="8"/>
      <c r="C21" s="8"/>
      <c r="D21" s="8">
        <v>722300</v>
      </c>
      <c r="E21" s="9" t="s">
        <v>95</v>
      </c>
      <c r="F21" s="10">
        <v>21000</v>
      </c>
      <c r="G21" s="11">
        <v>15000</v>
      </c>
      <c r="H21" s="5">
        <f t="shared" si="2"/>
        <v>71.428571428571431</v>
      </c>
      <c r="J21" s="1"/>
    </row>
    <row r="22" spans="1:10" x14ac:dyDescent="0.25">
      <c r="A22" s="7"/>
      <c r="B22" s="8"/>
      <c r="C22" s="8"/>
      <c r="D22" s="8">
        <v>722400</v>
      </c>
      <c r="E22" s="9" t="s">
        <v>71</v>
      </c>
      <c r="F22" s="10">
        <v>15000</v>
      </c>
      <c r="G22" s="11">
        <v>20000</v>
      </c>
      <c r="H22" s="5">
        <f t="shared" si="2"/>
        <v>133.33333333333331</v>
      </c>
      <c r="J22" s="1"/>
    </row>
    <row r="23" spans="1:10" x14ac:dyDescent="0.25">
      <c r="A23" s="7"/>
      <c r="B23" s="8"/>
      <c r="C23" s="8"/>
      <c r="D23" s="8">
        <v>722500</v>
      </c>
      <c r="E23" s="9" t="s">
        <v>94</v>
      </c>
      <c r="F23" s="10">
        <v>15000</v>
      </c>
      <c r="G23" s="11">
        <v>15000</v>
      </c>
      <c r="H23" s="5">
        <f t="shared" si="2"/>
        <v>100</v>
      </c>
      <c r="J23" s="1"/>
    </row>
    <row r="24" spans="1:10" x14ac:dyDescent="0.25">
      <c r="A24" s="7"/>
      <c r="B24" s="8"/>
      <c r="C24" s="8"/>
      <c r="D24" s="8">
        <v>722530</v>
      </c>
      <c r="E24" s="9" t="s">
        <v>11</v>
      </c>
      <c r="F24" s="10">
        <v>30000</v>
      </c>
      <c r="G24" s="11">
        <v>30000</v>
      </c>
      <c r="H24" s="5">
        <f t="shared" si="2"/>
        <v>100</v>
      </c>
      <c r="J24" s="1"/>
    </row>
    <row r="25" spans="1:10" x14ac:dyDescent="0.25">
      <c r="A25" s="7"/>
      <c r="B25" s="8"/>
      <c r="C25" s="8"/>
      <c r="D25" s="8">
        <v>722580</v>
      </c>
      <c r="E25" s="9" t="s">
        <v>12</v>
      </c>
      <c r="F25" s="10">
        <v>45000</v>
      </c>
      <c r="G25" s="11">
        <v>45000</v>
      </c>
      <c r="H25" s="5">
        <f t="shared" si="2"/>
        <v>100</v>
      </c>
      <c r="J25" s="1"/>
    </row>
    <row r="26" spans="1:10" x14ac:dyDescent="0.25">
      <c r="A26" s="7"/>
      <c r="B26" s="8"/>
      <c r="C26" s="8"/>
      <c r="D26" s="8">
        <v>722700</v>
      </c>
      <c r="E26" s="9" t="s">
        <v>13</v>
      </c>
      <c r="F26" s="10">
        <v>20000</v>
      </c>
      <c r="G26" s="11">
        <v>7000</v>
      </c>
      <c r="H26" s="5">
        <f t="shared" si="2"/>
        <v>35</v>
      </c>
      <c r="J26" s="1"/>
    </row>
    <row r="27" spans="1:10" x14ac:dyDescent="0.25">
      <c r="A27" s="6"/>
      <c r="B27" s="3">
        <v>730000</v>
      </c>
      <c r="C27" s="3"/>
      <c r="D27" s="3"/>
      <c r="E27" s="4" t="s">
        <v>72</v>
      </c>
      <c r="F27" s="5">
        <f>F28</f>
        <v>483636</v>
      </c>
      <c r="G27" s="5">
        <f t="shared" ref="G27:G28" si="6">G28</f>
        <v>362810</v>
      </c>
      <c r="H27" s="5">
        <f t="shared" si="2"/>
        <v>75.017161667038849</v>
      </c>
      <c r="J27" s="1"/>
    </row>
    <row r="28" spans="1:10" x14ac:dyDescent="0.25">
      <c r="A28" s="7"/>
      <c r="B28" s="8"/>
      <c r="C28" s="8">
        <v>732000</v>
      </c>
      <c r="D28" s="8"/>
      <c r="E28" s="9" t="s">
        <v>73</v>
      </c>
      <c r="F28" s="10">
        <f>F29</f>
        <v>483636</v>
      </c>
      <c r="G28" s="10">
        <f t="shared" si="6"/>
        <v>362810</v>
      </c>
      <c r="H28" s="5">
        <f t="shared" si="2"/>
        <v>75.017161667038849</v>
      </c>
      <c r="J28" s="1"/>
    </row>
    <row r="29" spans="1:10" x14ac:dyDescent="0.25">
      <c r="A29" s="7"/>
      <c r="B29" s="8"/>
      <c r="C29" s="8"/>
      <c r="D29" s="8">
        <v>732100</v>
      </c>
      <c r="E29" s="9" t="s">
        <v>74</v>
      </c>
      <c r="F29" s="10">
        <v>483636</v>
      </c>
      <c r="G29" s="11">
        <v>362810</v>
      </c>
      <c r="H29" s="5">
        <f t="shared" si="2"/>
        <v>75.017161667038849</v>
      </c>
      <c r="I29" t="s">
        <v>155</v>
      </c>
      <c r="J29" s="1"/>
    </row>
    <row r="30" spans="1:10" x14ac:dyDescent="0.25">
      <c r="A30" s="6"/>
      <c r="B30" s="3">
        <v>740000</v>
      </c>
      <c r="C30" s="3"/>
      <c r="D30" s="3"/>
      <c r="E30" s="4" t="s">
        <v>14</v>
      </c>
      <c r="F30" s="5">
        <v>1737854</v>
      </c>
      <c r="G30" s="28">
        <v>1310000</v>
      </c>
      <c r="H30" s="5">
        <f t="shared" si="2"/>
        <v>75.380325389819859</v>
      </c>
      <c r="J30" s="1"/>
    </row>
    <row r="31" spans="1:10" x14ac:dyDescent="0.25">
      <c r="A31" s="65" t="s">
        <v>75</v>
      </c>
      <c r="B31" s="66"/>
      <c r="C31" s="66"/>
      <c r="D31" s="66"/>
      <c r="E31" s="66"/>
      <c r="F31" s="66"/>
      <c r="G31" s="66"/>
      <c r="H31" s="67"/>
    </row>
    <row r="32" spans="1:10" x14ac:dyDescent="0.25">
      <c r="A32" s="6"/>
      <c r="B32" s="3">
        <v>810000</v>
      </c>
      <c r="C32" s="3"/>
      <c r="D32" s="3"/>
      <c r="E32" s="3" t="s">
        <v>32</v>
      </c>
      <c r="F32" s="5">
        <f>F33</f>
        <v>25000</v>
      </c>
      <c r="G32" s="5">
        <f t="shared" ref="G32:G33" si="7">SUM(G33)</f>
        <v>25000</v>
      </c>
      <c r="H32" s="5">
        <f>G32/F32*100</f>
        <v>100</v>
      </c>
      <c r="J32" s="1"/>
    </row>
    <row r="33" spans="1:10" x14ac:dyDescent="0.25">
      <c r="A33" s="7"/>
      <c r="B33" s="8"/>
      <c r="C33" s="8">
        <v>811000</v>
      </c>
      <c r="D33" s="8"/>
      <c r="E33" s="9" t="s">
        <v>33</v>
      </c>
      <c r="F33" s="5">
        <f t="shared" ref="F33" si="8">SUM(F34)</f>
        <v>25000</v>
      </c>
      <c r="G33" s="5">
        <f t="shared" si="7"/>
        <v>25000</v>
      </c>
      <c r="H33" s="5">
        <f>G33/F33*100</f>
        <v>100</v>
      </c>
      <c r="J33" s="1"/>
    </row>
    <row r="34" spans="1:10" x14ac:dyDescent="0.25">
      <c r="A34" s="7"/>
      <c r="B34" s="8"/>
      <c r="C34" s="8"/>
      <c r="D34" s="8">
        <v>811100</v>
      </c>
      <c r="E34" s="9" t="s">
        <v>34</v>
      </c>
      <c r="F34" s="5">
        <v>25000</v>
      </c>
      <c r="G34" s="11">
        <v>25000</v>
      </c>
      <c r="H34" s="5">
        <f>G34/F34*100</f>
        <v>100</v>
      </c>
      <c r="J34" s="1"/>
    </row>
    <row r="35" spans="1:10" x14ac:dyDescent="0.25">
      <c r="F35" s="25"/>
      <c r="G35" s="25"/>
      <c r="H35" s="25"/>
    </row>
  </sheetData>
  <mergeCells count="3">
    <mergeCell ref="A1:H1"/>
    <mergeCell ref="A2:D2"/>
    <mergeCell ref="A31:H3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workbookViewId="0">
      <selection activeCell="P93" sqref="P93"/>
    </sheetView>
  </sheetViews>
  <sheetFormatPr defaultRowHeight="15" x14ac:dyDescent="0.25"/>
  <cols>
    <col min="1" max="4" width="7.140625" customWidth="1"/>
    <col min="5" max="5" width="53.28515625" customWidth="1"/>
    <col min="6" max="6" width="8.7109375" customWidth="1"/>
    <col min="8" max="8" width="11.7109375" bestFit="1" customWidth="1"/>
    <col min="9" max="9" width="11.140625" customWidth="1"/>
  </cols>
  <sheetData>
    <row r="1" spans="1:11" x14ac:dyDescent="0.25">
      <c r="A1" s="63" t="s">
        <v>104</v>
      </c>
      <c r="B1" s="63"/>
      <c r="C1" s="63"/>
      <c r="D1" s="63"/>
      <c r="E1" s="63"/>
      <c r="F1" s="63"/>
      <c r="G1" s="63"/>
      <c r="H1" s="63"/>
      <c r="I1" s="63"/>
    </row>
    <row r="2" spans="1:11" ht="49.5" customHeight="1" x14ac:dyDescent="0.25">
      <c r="A2" s="64" t="s">
        <v>103</v>
      </c>
      <c r="B2" s="64"/>
      <c r="C2" s="64"/>
      <c r="D2" s="64"/>
      <c r="E2" s="24" t="s">
        <v>67</v>
      </c>
      <c r="F2" s="24" t="s">
        <v>0</v>
      </c>
      <c r="G2" s="19" t="s">
        <v>138</v>
      </c>
      <c r="H2" s="17" t="s">
        <v>93</v>
      </c>
      <c r="I2" s="17" t="s">
        <v>157</v>
      </c>
      <c r="K2" s="1"/>
    </row>
    <row r="3" spans="1:11" ht="34.5" customHeight="1" x14ac:dyDescent="0.25">
      <c r="A3" s="14" t="s">
        <v>137</v>
      </c>
      <c r="B3" s="15" t="s">
        <v>134</v>
      </c>
      <c r="C3" s="14" t="s">
        <v>135</v>
      </c>
      <c r="D3" s="15" t="s">
        <v>136</v>
      </c>
      <c r="E3" s="3" t="s">
        <v>102</v>
      </c>
      <c r="F3" s="3"/>
      <c r="G3" s="16">
        <f>G4+G74</f>
        <v>4775800</v>
      </c>
      <c r="H3" s="34">
        <f>H4+H74</f>
        <v>4234500</v>
      </c>
      <c r="I3" s="27">
        <f t="shared" ref="I3:I66" si="0">H3/G3*100</f>
        <v>88.665773273587661</v>
      </c>
      <c r="K3" s="1"/>
    </row>
    <row r="4" spans="1:11" x14ac:dyDescent="0.25">
      <c r="A4" s="3">
        <v>600000</v>
      </c>
      <c r="B4" s="6"/>
      <c r="C4" s="6"/>
      <c r="D4" s="6"/>
      <c r="E4" s="4" t="s">
        <v>15</v>
      </c>
      <c r="F4" s="6"/>
      <c r="G4" s="13">
        <f>G5+G9+G10+G24+G69+G70</f>
        <v>2954300</v>
      </c>
      <c r="H4" s="13">
        <f>H5+H9+H10+H24+H69+H70</f>
        <v>3006500</v>
      </c>
      <c r="I4" s="27">
        <f t="shared" si="0"/>
        <v>101.76691602071557</v>
      </c>
      <c r="K4" s="1"/>
    </row>
    <row r="5" spans="1:11" x14ac:dyDescent="0.25">
      <c r="A5" s="6"/>
      <c r="B5" s="3">
        <v>610000</v>
      </c>
      <c r="C5" s="6"/>
      <c r="D5" s="6"/>
      <c r="E5" s="4" t="s">
        <v>76</v>
      </c>
      <c r="F5" s="6"/>
      <c r="G5" s="13">
        <f>G6</f>
        <v>1070000</v>
      </c>
      <c r="H5" s="13">
        <f t="shared" ref="H5" si="1">H6</f>
        <v>1070000</v>
      </c>
      <c r="I5" s="27">
        <f t="shared" si="0"/>
        <v>100</v>
      </c>
      <c r="K5" s="1"/>
    </row>
    <row r="6" spans="1:11" x14ac:dyDescent="0.25">
      <c r="A6" s="7"/>
      <c r="B6" s="6"/>
      <c r="C6" s="3">
        <v>611000</v>
      </c>
      <c r="D6" s="6"/>
      <c r="E6" s="4" t="s">
        <v>77</v>
      </c>
      <c r="F6" s="6"/>
      <c r="G6" s="13">
        <f>G7+G8</f>
        <v>1070000</v>
      </c>
      <c r="H6" s="13">
        <f>H7+H8</f>
        <v>1070000</v>
      </c>
      <c r="I6" s="27">
        <f t="shared" si="0"/>
        <v>100</v>
      </c>
      <c r="K6" s="1"/>
    </row>
    <row r="7" spans="1:11" x14ac:dyDescent="0.25">
      <c r="A7" s="7"/>
      <c r="B7" s="7"/>
      <c r="C7" s="8">
        <v>611100</v>
      </c>
      <c r="D7" s="8"/>
      <c r="E7" s="9" t="s">
        <v>129</v>
      </c>
      <c r="F7" s="20" t="s">
        <v>52</v>
      </c>
      <c r="G7" s="21">
        <v>850000</v>
      </c>
      <c r="H7" s="12">
        <v>850000</v>
      </c>
      <c r="I7" s="27">
        <f t="shared" si="0"/>
        <v>100</v>
      </c>
      <c r="K7" s="1"/>
    </row>
    <row r="8" spans="1:11" x14ac:dyDescent="0.25">
      <c r="A8" s="7"/>
      <c r="B8" s="7"/>
      <c r="C8" s="8">
        <v>611200</v>
      </c>
      <c r="D8" s="8"/>
      <c r="E8" s="9" t="s">
        <v>130</v>
      </c>
      <c r="F8" s="20" t="s">
        <v>52</v>
      </c>
      <c r="G8" s="21">
        <v>220000</v>
      </c>
      <c r="H8" s="12">
        <v>220000</v>
      </c>
      <c r="I8" s="27">
        <f t="shared" si="0"/>
        <v>100</v>
      </c>
      <c r="K8" s="1"/>
    </row>
    <row r="9" spans="1:11" x14ac:dyDescent="0.25">
      <c r="A9" s="6"/>
      <c r="B9" s="3">
        <v>612000</v>
      </c>
      <c r="C9" s="6"/>
      <c r="D9" s="6"/>
      <c r="E9" s="4" t="s">
        <v>131</v>
      </c>
      <c r="F9" s="22" t="s">
        <v>52</v>
      </c>
      <c r="G9" s="13">
        <v>75000</v>
      </c>
      <c r="H9" s="26">
        <v>80000</v>
      </c>
      <c r="I9" s="27">
        <f t="shared" si="0"/>
        <v>106.66666666666667</v>
      </c>
      <c r="K9" s="1"/>
    </row>
    <row r="10" spans="1:11" x14ac:dyDescent="0.25">
      <c r="A10" s="6"/>
      <c r="B10" s="3">
        <v>613000</v>
      </c>
      <c r="C10" s="6"/>
      <c r="D10" s="6"/>
      <c r="E10" s="4" t="s">
        <v>16</v>
      </c>
      <c r="F10" s="6"/>
      <c r="G10" s="13">
        <f>SUM(G11:G12,G15:G20)</f>
        <v>770000</v>
      </c>
      <c r="H10" s="13">
        <f t="shared" ref="H10" si="2">SUM(H11:H12,H15:H20)</f>
        <v>770000</v>
      </c>
      <c r="I10" s="27">
        <f t="shared" si="0"/>
        <v>100</v>
      </c>
      <c r="K10" s="1"/>
    </row>
    <row r="11" spans="1:11" x14ac:dyDescent="0.25">
      <c r="A11" s="7"/>
      <c r="B11" s="7"/>
      <c r="C11" s="8">
        <v>613100</v>
      </c>
      <c r="D11" s="8"/>
      <c r="E11" s="9" t="s">
        <v>17</v>
      </c>
      <c r="F11" s="20" t="s">
        <v>52</v>
      </c>
      <c r="G11" s="21">
        <v>7000</v>
      </c>
      <c r="H11" s="12">
        <v>7000</v>
      </c>
      <c r="I11" s="27">
        <f t="shared" si="0"/>
        <v>100</v>
      </c>
      <c r="K11" s="1"/>
    </row>
    <row r="12" spans="1:11" x14ac:dyDescent="0.25">
      <c r="A12" s="7"/>
      <c r="B12" s="7"/>
      <c r="C12" s="8">
        <v>613200</v>
      </c>
      <c r="D12" s="8"/>
      <c r="E12" s="9" t="s">
        <v>18</v>
      </c>
      <c r="F12" s="7"/>
      <c r="G12" s="21">
        <f>G13+G14</f>
        <v>105000</v>
      </c>
      <c r="H12" s="21">
        <f t="shared" ref="H12" si="3">H13+H14</f>
        <v>105000</v>
      </c>
      <c r="I12" s="27">
        <f t="shared" si="0"/>
        <v>100</v>
      </c>
      <c r="K12" s="1"/>
    </row>
    <row r="13" spans="1:11" x14ac:dyDescent="0.25">
      <c r="A13" s="7"/>
      <c r="B13" s="7"/>
      <c r="C13" s="7"/>
      <c r="D13" s="8">
        <v>613211</v>
      </c>
      <c r="E13" s="9" t="s">
        <v>110</v>
      </c>
      <c r="F13" s="20" t="s">
        <v>52</v>
      </c>
      <c r="G13" s="21">
        <v>55000</v>
      </c>
      <c r="H13" s="12">
        <v>55000</v>
      </c>
      <c r="I13" s="27">
        <f t="shared" si="0"/>
        <v>100</v>
      </c>
      <c r="K13" s="1"/>
    </row>
    <row r="14" spans="1:11" x14ac:dyDescent="0.25">
      <c r="A14" s="7"/>
      <c r="B14" s="7"/>
      <c r="C14" s="7"/>
      <c r="D14" s="8">
        <v>613211</v>
      </c>
      <c r="E14" s="9" t="s">
        <v>19</v>
      </c>
      <c r="F14" s="20" t="s">
        <v>53</v>
      </c>
      <c r="G14" s="21">
        <v>50000</v>
      </c>
      <c r="H14" s="12">
        <v>50000</v>
      </c>
      <c r="I14" s="27">
        <f t="shared" si="0"/>
        <v>100</v>
      </c>
      <c r="K14" s="1"/>
    </row>
    <row r="15" spans="1:11" x14ac:dyDescent="0.25">
      <c r="A15" s="7"/>
      <c r="B15" s="7"/>
      <c r="C15" s="8">
        <v>613300</v>
      </c>
      <c r="D15" s="8"/>
      <c r="E15" s="9" t="s">
        <v>111</v>
      </c>
      <c r="F15" s="20" t="s">
        <v>52</v>
      </c>
      <c r="G15" s="21">
        <v>30000</v>
      </c>
      <c r="H15" s="12">
        <v>30000</v>
      </c>
      <c r="I15" s="27">
        <f t="shared" si="0"/>
        <v>100</v>
      </c>
      <c r="K15" s="1"/>
    </row>
    <row r="16" spans="1:11" x14ac:dyDescent="0.25">
      <c r="A16" s="7"/>
      <c r="B16" s="7"/>
      <c r="C16" s="8">
        <v>613400</v>
      </c>
      <c r="D16" s="8"/>
      <c r="E16" s="9" t="s">
        <v>20</v>
      </c>
      <c r="F16" s="20" t="s">
        <v>52</v>
      </c>
      <c r="G16" s="21">
        <v>30000</v>
      </c>
      <c r="H16" s="12">
        <v>30000</v>
      </c>
      <c r="I16" s="27">
        <f t="shared" si="0"/>
        <v>100</v>
      </c>
      <c r="K16" s="1"/>
    </row>
    <row r="17" spans="1:11" x14ac:dyDescent="0.25">
      <c r="A17" s="7"/>
      <c r="B17" s="7"/>
      <c r="C17" s="8">
        <v>613500</v>
      </c>
      <c r="D17" s="8"/>
      <c r="E17" s="9" t="s">
        <v>112</v>
      </c>
      <c r="F17" s="20" t="s">
        <v>52</v>
      </c>
      <c r="G17" s="21">
        <v>25000</v>
      </c>
      <c r="H17" s="12">
        <v>25000</v>
      </c>
      <c r="I17" s="27">
        <f t="shared" si="0"/>
        <v>100</v>
      </c>
      <c r="K17" s="1"/>
    </row>
    <row r="18" spans="1:11" x14ac:dyDescent="0.25">
      <c r="A18" s="7"/>
      <c r="B18" s="7"/>
      <c r="C18" s="8">
        <v>613700</v>
      </c>
      <c r="D18" s="8"/>
      <c r="E18" s="9" t="s">
        <v>78</v>
      </c>
      <c r="F18" s="20" t="s">
        <v>52</v>
      </c>
      <c r="G18" s="21">
        <v>60000</v>
      </c>
      <c r="H18" s="12">
        <v>60000</v>
      </c>
      <c r="I18" s="27">
        <f t="shared" si="0"/>
        <v>100</v>
      </c>
      <c r="K18" s="1"/>
    </row>
    <row r="19" spans="1:11" ht="30" x14ac:dyDescent="0.25">
      <c r="A19" s="7"/>
      <c r="B19" s="7"/>
      <c r="C19" s="8">
        <v>613800</v>
      </c>
      <c r="D19" s="8"/>
      <c r="E19" s="9" t="s">
        <v>113</v>
      </c>
      <c r="F19" s="20" t="s">
        <v>52</v>
      </c>
      <c r="G19" s="21">
        <v>13000</v>
      </c>
      <c r="H19" s="12">
        <v>13000</v>
      </c>
      <c r="I19" s="27">
        <f t="shared" si="0"/>
        <v>100</v>
      </c>
      <c r="K19" s="1"/>
    </row>
    <row r="20" spans="1:11" x14ac:dyDescent="0.25">
      <c r="A20" s="7"/>
      <c r="B20" s="7"/>
      <c r="C20" s="8">
        <v>613900</v>
      </c>
      <c r="D20" s="8"/>
      <c r="E20" s="9" t="s">
        <v>21</v>
      </c>
      <c r="F20" s="20" t="s">
        <v>52</v>
      </c>
      <c r="G20" s="21">
        <f>G21+G22+G23</f>
        <v>500000</v>
      </c>
      <c r="H20" s="21">
        <f t="shared" ref="H20" si="4">H21+H22+H23</f>
        <v>500000</v>
      </c>
      <c r="I20" s="27">
        <f t="shared" si="0"/>
        <v>100</v>
      </c>
      <c r="J20" s="25"/>
      <c r="K20" s="1"/>
    </row>
    <row r="21" spans="1:11" x14ac:dyDescent="0.25">
      <c r="A21" s="7"/>
      <c r="B21" s="7"/>
      <c r="C21" s="8"/>
      <c r="D21" s="8">
        <v>613910</v>
      </c>
      <c r="E21" s="9" t="s">
        <v>132</v>
      </c>
      <c r="F21" s="20" t="s">
        <v>52</v>
      </c>
      <c r="G21" s="21">
        <v>180000</v>
      </c>
      <c r="H21" s="12">
        <v>180000</v>
      </c>
      <c r="I21" s="27">
        <f t="shared" si="0"/>
        <v>100</v>
      </c>
      <c r="K21" s="1"/>
    </row>
    <row r="22" spans="1:11" x14ac:dyDescent="0.25">
      <c r="A22" s="7"/>
      <c r="B22" s="7"/>
      <c r="C22" s="8"/>
      <c r="D22" s="8">
        <v>613990</v>
      </c>
      <c r="E22" s="9" t="s">
        <v>114</v>
      </c>
      <c r="F22" s="20" t="s">
        <v>52</v>
      </c>
      <c r="G22" s="21">
        <v>300000</v>
      </c>
      <c r="H22" s="12">
        <v>300000</v>
      </c>
      <c r="I22" s="27">
        <f t="shared" si="0"/>
        <v>100</v>
      </c>
      <c r="K22" s="1"/>
    </row>
    <row r="23" spans="1:11" x14ac:dyDescent="0.25">
      <c r="A23" s="7"/>
      <c r="B23" s="7"/>
      <c r="C23" s="8"/>
      <c r="D23" s="8">
        <v>613999</v>
      </c>
      <c r="E23" s="9" t="s">
        <v>115</v>
      </c>
      <c r="F23" s="20" t="s">
        <v>52</v>
      </c>
      <c r="G23" s="21">
        <v>20000</v>
      </c>
      <c r="H23" s="12">
        <v>20000</v>
      </c>
      <c r="I23" s="27">
        <f t="shared" si="0"/>
        <v>100</v>
      </c>
      <c r="K23" s="1"/>
    </row>
    <row r="24" spans="1:11" x14ac:dyDescent="0.25">
      <c r="A24" s="6"/>
      <c r="B24" s="3">
        <v>614000</v>
      </c>
      <c r="C24" s="6"/>
      <c r="D24" s="3"/>
      <c r="E24" s="4" t="s">
        <v>79</v>
      </c>
      <c r="F24" s="6"/>
      <c r="G24" s="13">
        <f>G25+G40+G54+G61+G64+G66</f>
        <v>994300</v>
      </c>
      <c r="H24" s="13">
        <f t="shared" ref="H24" si="5">H25+H40+H54+H61+H64+H66</f>
        <v>1041500</v>
      </c>
      <c r="I24" s="27">
        <f t="shared" si="0"/>
        <v>104.74705823192197</v>
      </c>
      <c r="K24" s="1"/>
    </row>
    <row r="25" spans="1:11" x14ac:dyDescent="0.25">
      <c r="A25" s="7"/>
      <c r="B25" s="7"/>
      <c r="C25" s="8">
        <v>614100</v>
      </c>
      <c r="D25" s="8"/>
      <c r="E25" s="9" t="s">
        <v>133</v>
      </c>
      <c r="F25" s="7"/>
      <c r="G25" s="21">
        <f>SUM(G26,G31)</f>
        <v>471500</v>
      </c>
      <c r="H25" s="21">
        <f t="shared" ref="H25" si="6">SUM(H26,H31)</f>
        <v>491500</v>
      </c>
      <c r="I25" s="27">
        <f t="shared" si="0"/>
        <v>104.24178154825026</v>
      </c>
      <c r="K25" s="1"/>
    </row>
    <row r="26" spans="1:11" x14ac:dyDescent="0.25">
      <c r="A26" s="7"/>
      <c r="B26" s="7"/>
      <c r="C26" s="7"/>
      <c r="D26" s="8">
        <v>614116</v>
      </c>
      <c r="E26" s="9" t="s">
        <v>22</v>
      </c>
      <c r="F26" s="20" t="s">
        <v>52</v>
      </c>
      <c r="G26" s="21">
        <f>SUM(G27:G30)</f>
        <v>21500</v>
      </c>
      <c r="H26" s="21">
        <f t="shared" ref="H26" si="7">SUM(H27:H30)</f>
        <v>21500</v>
      </c>
      <c r="I26" s="27">
        <f t="shared" si="0"/>
        <v>100</v>
      </c>
      <c r="K26" s="1"/>
    </row>
    <row r="27" spans="1:11" x14ac:dyDescent="0.25">
      <c r="A27" s="7"/>
      <c r="B27" s="7"/>
      <c r="C27" s="7"/>
      <c r="D27" s="8"/>
      <c r="E27" s="9" t="s">
        <v>116</v>
      </c>
      <c r="F27" s="20" t="s">
        <v>52</v>
      </c>
      <c r="G27" s="21">
        <v>5000</v>
      </c>
      <c r="H27" s="12">
        <v>5000</v>
      </c>
      <c r="I27" s="27">
        <f t="shared" si="0"/>
        <v>100</v>
      </c>
      <c r="K27" s="1"/>
    </row>
    <row r="28" spans="1:11" x14ac:dyDescent="0.25">
      <c r="A28" s="7"/>
      <c r="B28" s="7"/>
      <c r="C28" s="7"/>
      <c r="D28" s="8"/>
      <c r="E28" s="9" t="s">
        <v>117</v>
      </c>
      <c r="F28" s="20" t="s">
        <v>52</v>
      </c>
      <c r="G28" s="21">
        <v>1500</v>
      </c>
      <c r="H28" s="12">
        <v>1500</v>
      </c>
      <c r="I28" s="27">
        <f t="shared" si="0"/>
        <v>100</v>
      </c>
      <c r="K28" s="1"/>
    </row>
    <row r="29" spans="1:11" x14ac:dyDescent="0.25">
      <c r="A29" s="7"/>
      <c r="B29" s="7"/>
      <c r="C29" s="7"/>
      <c r="D29" s="8"/>
      <c r="E29" s="9" t="s">
        <v>118</v>
      </c>
      <c r="F29" s="20" t="s">
        <v>52</v>
      </c>
      <c r="G29" s="21">
        <v>9000</v>
      </c>
      <c r="H29" s="12">
        <v>9000</v>
      </c>
      <c r="I29" s="27">
        <f t="shared" si="0"/>
        <v>100</v>
      </c>
      <c r="K29" s="1"/>
    </row>
    <row r="30" spans="1:11" x14ac:dyDescent="0.25">
      <c r="A30" s="7"/>
      <c r="B30" s="7"/>
      <c r="C30" s="7"/>
      <c r="D30" s="8"/>
      <c r="E30" s="9" t="s">
        <v>119</v>
      </c>
      <c r="F30" s="20" t="s">
        <v>52</v>
      </c>
      <c r="G30" s="21">
        <v>6000</v>
      </c>
      <c r="H30" s="12">
        <v>6000</v>
      </c>
      <c r="I30" s="27">
        <f t="shared" si="0"/>
        <v>100</v>
      </c>
      <c r="K30" s="1"/>
    </row>
    <row r="31" spans="1:11" x14ac:dyDescent="0.25">
      <c r="A31" s="7"/>
      <c r="B31" s="7"/>
      <c r="C31" s="7"/>
      <c r="D31" s="8">
        <v>614120</v>
      </c>
      <c r="E31" s="9" t="s">
        <v>23</v>
      </c>
      <c r="F31" s="7"/>
      <c r="G31" s="21">
        <f>SUM(G32:G39)</f>
        <v>450000</v>
      </c>
      <c r="H31" s="21">
        <f t="shared" ref="H31" si="8">SUM(H32:H39)</f>
        <v>470000</v>
      </c>
      <c r="I31" s="27">
        <f t="shared" si="0"/>
        <v>104.44444444444446</v>
      </c>
      <c r="K31" s="1"/>
    </row>
    <row r="32" spans="1:11" x14ac:dyDescent="0.25">
      <c r="A32" s="7"/>
      <c r="B32" s="7"/>
      <c r="C32" s="7"/>
      <c r="D32" s="8">
        <v>614121</v>
      </c>
      <c r="E32" s="9" t="s">
        <v>80</v>
      </c>
      <c r="F32" s="20" t="s">
        <v>54</v>
      </c>
      <c r="G32" s="21">
        <v>30000</v>
      </c>
      <c r="H32" s="12">
        <v>30000</v>
      </c>
      <c r="I32" s="27">
        <f t="shared" si="0"/>
        <v>100</v>
      </c>
      <c r="K32" s="1"/>
    </row>
    <row r="33" spans="1:11" x14ac:dyDescent="0.25">
      <c r="A33" s="7"/>
      <c r="B33" s="7"/>
      <c r="C33" s="7"/>
      <c r="D33" s="8">
        <v>614121</v>
      </c>
      <c r="E33" s="9" t="s">
        <v>139</v>
      </c>
      <c r="F33" s="20" t="s">
        <v>54</v>
      </c>
      <c r="G33" s="21">
        <v>5000</v>
      </c>
      <c r="H33" s="12">
        <v>5000</v>
      </c>
      <c r="I33" s="27">
        <f t="shared" si="0"/>
        <v>100</v>
      </c>
      <c r="K33" s="1"/>
    </row>
    <row r="34" spans="1:11" x14ac:dyDescent="0.25">
      <c r="A34" s="7"/>
      <c r="B34" s="7"/>
      <c r="C34" s="7"/>
      <c r="D34" s="8">
        <v>614121</v>
      </c>
      <c r="E34" s="9" t="s">
        <v>140</v>
      </c>
      <c r="F34" s="20" t="s">
        <v>54</v>
      </c>
      <c r="G34" s="21">
        <v>7000</v>
      </c>
      <c r="H34" s="12">
        <v>7000</v>
      </c>
      <c r="I34" s="27">
        <f t="shared" si="0"/>
        <v>100</v>
      </c>
      <c r="K34" s="1"/>
    </row>
    <row r="35" spans="1:11" x14ac:dyDescent="0.25">
      <c r="A35" s="7"/>
      <c r="B35" s="7"/>
      <c r="C35" s="7"/>
      <c r="D35" s="8">
        <v>614122</v>
      </c>
      <c r="E35" s="9" t="s">
        <v>141</v>
      </c>
      <c r="F35" s="20" t="s">
        <v>55</v>
      </c>
      <c r="G35" s="21">
        <v>68000</v>
      </c>
      <c r="H35" s="12">
        <v>68000</v>
      </c>
      <c r="I35" s="27">
        <f t="shared" si="0"/>
        <v>100</v>
      </c>
      <c r="K35" s="1"/>
    </row>
    <row r="36" spans="1:11" x14ac:dyDescent="0.25">
      <c r="A36" s="7"/>
      <c r="B36" s="7"/>
      <c r="C36" s="7"/>
      <c r="D36" s="8">
        <v>614124</v>
      </c>
      <c r="E36" s="9" t="s">
        <v>142</v>
      </c>
      <c r="F36" s="20" t="s">
        <v>52</v>
      </c>
      <c r="G36" s="21"/>
      <c r="H36" s="12">
        <v>20000</v>
      </c>
      <c r="I36" s="27"/>
      <c r="K36" s="1"/>
    </row>
    <row r="37" spans="1:11" x14ac:dyDescent="0.25">
      <c r="A37" s="7"/>
      <c r="B37" s="7"/>
      <c r="C37" s="7"/>
      <c r="D37" s="8">
        <v>614125</v>
      </c>
      <c r="E37" s="9" t="s">
        <v>143</v>
      </c>
      <c r="F37" s="20" t="s">
        <v>56</v>
      </c>
      <c r="G37" s="21">
        <v>220000</v>
      </c>
      <c r="H37" s="12">
        <v>220000</v>
      </c>
      <c r="I37" s="27">
        <f t="shared" si="0"/>
        <v>100</v>
      </c>
      <c r="K37" s="1"/>
    </row>
    <row r="38" spans="1:11" x14ac:dyDescent="0.25">
      <c r="A38" s="7"/>
      <c r="B38" s="7"/>
      <c r="C38" s="7"/>
      <c r="D38" s="8">
        <v>614175</v>
      </c>
      <c r="E38" s="9" t="s">
        <v>144</v>
      </c>
      <c r="F38" s="20" t="s">
        <v>57</v>
      </c>
      <c r="G38" s="21">
        <v>40000</v>
      </c>
      <c r="H38" s="12">
        <v>40000</v>
      </c>
      <c r="I38" s="27">
        <f t="shared" si="0"/>
        <v>100</v>
      </c>
      <c r="K38" s="1"/>
    </row>
    <row r="39" spans="1:11" x14ac:dyDescent="0.25">
      <c r="A39" s="7"/>
      <c r="B39" s="7"/>
      <c r="C39" s="7"/>
      <c r="D39" s="8">
        <v>614181</v>
      </c>
      <c r="E39" s="9" t="s">
        <v>145</v>
      </c>
      <c r="F39" s="20" t="s">
        <v>58</v>
      </c>
      <c r="G39" s="21">
        <v>80000</v>
      </c>
      <c r="H39" s="12">
        <v>80000</v>
      </c>
      <c r="I39" s="27">
        <f t="shared" si="0"/>
        <v>100</v>
      </c>
      <c r="K39" s="1"/>
    </row>
    <row r="40" spans="1:11" x14ac:dyDescent="0.25">
      <c r="A40" s="7"/>
      <c r="B40" s="7"/>
      <c r="C40" s="7">
        <v>614200</v>
      </c>
      <c r="D40" s="8"/>
      <c r="E40" s="9" t="s">
        <v>24</v>
      </c>
      <c r="F40" s="7"/>
      <c r="G40" s="21">
        <f>SUM(G41:G42,G46:G51)</f>
        <v>302000</v>
      </c>
      <c r="H40" s="21">
        <f t="shared" ref="H40" si="9">SUM(H41:H42,H46:H51)</f>
        <v>299000</v>
      </c>
      <c r="I40" s="27">
        <f t="shared" si="0"/>
        <v>99.006622516556291</v>
      </c>
      <c r="K40" s="1"/>
    </row>
    <row r="41" spans="1:11" x14ac:dyDescent="0.25">
      <c r="A41" s="7"/>
      <c r="B41" s="7"/>
      <c r="C41" s="7"/>
      <c r="D41" s="8">
        <v>614233</v>
      </c>
      <c r="E41" s="9" t="s">
        <v>146</v>
      </c>
      <c r="F41" s="20" t="s">
        <v>52</v>
      </c>
      <c r="G41" s="21">
        <v>10000</v>
      </c>
      <c r="H41" s="12">
        <v>10000</v>
      </c>
      <c r="I41" s="27">
        <f t="shared" si="0"/>
        <v>100</v>
      </c>
      <c r="K41" s="1"/>
    </row>
    <row r="42" spans="1:11" x14ac:dyDescent="0.25">
      <c r="A42" s="7"/>
      <c r="B42" s="7"/>
      <c r="C42" s="7"/>
      <c r="D42" s="8">
        <v>614239</v>
      </c>
      <c r="E42" s="9" t="s">
        <v>121</v>
      </c>
      <c r="F42" s="20"/>
      <c r="G42" s="21">
        <f>SUM(G43:G45)</f>
        <v>60000</v>
      </c>
      <c r="H42" s="21">
        <f>SUM(H43:H45)</f>
        <v>60000</v>
      </c>
      <c r="I42" s="27">
        <f t="shared" si="0"/>
        <v>100</v>
      </c>
      <c r="K42" s="1"/>
    </row>
    <row r="43" spans="1:11" x14ac:dyDescent="0.25">
      <c r="A43" s="7"/>
      <c r="B43" s="7"/>
      <c r="C43" s="7"/>
      <c r="D43" s="8"/>
      <c r="E43" s="9" t="s">
        <v>90</v>
      </c>
      <c r="F43" s="20" t="s">
        <v>61</v>
      </c>
      <c r="G43" s="21">
        <v>24000</v>
      </c>
      <c r="H43" s="12">
        <v>24000</v>
      </c>
      <c r="I43" s="27">
        <f t="shared" si="0"/>
        <v>100</v>
      </c>
      <c r="K43" s="1"/>
    </row>
    <row r="44" spans="1:11" x14ac:dyDescent="0.25">
      <c r="A44" s="7"/>
      <c r="B44" s="7"/>
      <c r="C44" s="7"/>
      <c r="D44" s="8"/>
      <c r="E44" s="9" t="s">
        <v>92</v>
      </c>
      <c r="F44" s="20" t="s">
        <v>59</v>
      </c>
      <c r="G44" s="21">
        <v>12500</v>
      </c>
      <c r="H44" s="12">
        <v>12500</v>
      </c>
      <c r="I44" s="27">
        <f t="shared" si="0"/>
        <v>100</v>
      </c>
      <c r="K44" s="1"/>
    </row>
    <row r="45" spans="1:11" x14ac:dyDescent="0.25">
      <c r="A45" s="7"/>
      <c r="B45" s="7"/>
      <c r="C45" s="7"/>
      <c r="D45" s="8"/>
      <c r="E45" s="9" t="s">
        <v>91</v>
      </c>
      <c r="F45" s="20" t="s">
        <v>60</v>
      </c>
      <c r="G45" s="21">
        <v>23500</v>
      </c>
      <c r="H45" s="12">
        <v>23500</v>
      </c>
      <c r="I45" s="27">
        <f t="shared" si="0"/>
        <v>100</v>
      </c>
      <c r="K45" s="1"/>
    </row>
    <row r="46" spans="1:11" x14ac:dyDescent="0.25">
      <c r="A46" s="7"/>
      <c r="B46" s="7"/>
      <c r="C46" s="7"/>
      <c r="D46" s="8">
        <v>614239</v>
      </c>
      <c r="E46" s="9" t="s">
        <v>26</v>
      </c>
      <c r="F46" s="20" t="s">
        <v>58</v>
      </c>
      <c r="G46" s="21">
        <v>15000</v>
      </c>
      <c r="H46" s="12">
        <v>15000</v>
      </c>
      <c r="I46" s="27">
        <f t="shared" si="0"/>
        <v>100</v>
      </c>
      <c r="K46" s="1"/>
    </row>
    <row r="47" spans="1:11" x14ac:dyDescent="0.25">
      <c r="A47" s="7"/>
      <c r="B47" s="7"/>
      <c r="C47" s="7"/>
      <c r="D47" s="8">
        <v>614239</v>
      </c>
      <c r="E47" s="9" t="s">
        <v>81</v>
      </c>
      <c r="F47" s="20" t="s">
        <v>52</v>
      </c>
      <c r="G47" s="21">
        <v>10000</v>
      </c>
      <c r="H47" s="12">
        <v>10000</v>
      </c>
      <c r="I47" s="27">
        <f t="shared" si="0"/>
        <v>100</v>
      </c>
      <c r="K47" s="1"/>
    </row>
    <row r="48" spans="1:11" x14ac:dyDescent="0.25">
      <c r="A48" s="7"/>
      <c r="B48" s="7"/>
      <c r="C48" s="7"/>
      <c r="D48" s="8">
        <v>614239</v>
      </c>
      <c r="E48" s="9" t="s">
        <v>25</v>
      </c>
      <c r="F48" s="20" t="s">
        <v>62</v>
      </c>
      <c r="G48" s="21">
        <v>24000</v>
      </c>
      <c r="H48" s="12">
        <v>24000</v>
      </c>
      <c r="I48" s="27">
        <f t="shared" si="0"/>
        <v>100</v>
      </c>
      <c r="K48" s="1"/>
    </row>
    <row r="49" spans="1:11" ht="30" x14ac:dyDescent="0.25">
      <c r="A49" s="7"/>
      <c r="B49" s="7"/>
      <c r="C49" s="7"/>
      <c r="D49" s="8">
        <v>614239</v>
      </c>
      <c r="E49" s="9" t="s">
        <v>82</v>
      </c>
      <c r="F49" s="20" t="s">
        <v>52</v>
      </c>
      <c r="G49" s="21">
        <v>40000</v>
      </c>
      <c r="H49" s="12">
        <v>40000</v>
      </c>
      <c r="I49" s="27">
        <f t="shared" si="0"/>
        <v>100</v>
      </c>
      <c r="K49" s="1"/>
    </row>
    <row r="50" spans="1:11" x14ac:dyDescent="0.25">
      <c r="A50" s="7"/>
      <c r="B50" s="7"/>
      <c r="C50" s="7"/>
      <c r="D50" s="8">
        <v>614241</v>
      </c>
      <c r="E50" s="9" t="s">
        <v>27</v>
      </c>
      <c r="F50" s="20" t="s">
        <v>52</v>
      </c>
      <c r="G50" s="21">
        <v>14000</v>
      </c>
      <c r="H50" s="12">
        <v>10000</v>
      </c>
      <c r="I50" s="27">
        <f t="shared" si="0"/>
        <v>71.428571428571431</v>
      </c>
      <c r="K50" s="1"/>
    </row>
    <row r="51" spans="1:11" x14ac:dyDescent="0.25">
      <c r="A51" s="7"/>
      <c r="B51" s="7"/>
      <c r="C51" s="7"/>
      <c r="D51" s="8">
        <v>614243</v>
      </c>
      <c r="E51" s="9" t="s">
        <v>120</v>
      </c>
      <c r="F51" s="20"/>
      <c r="G51" s="21">
        <f>SUM(G52:G53)</f>
        <v>129000</v>
      </c>
      <c r="H51" s="21">
        <f t="shared" ref="H51" si="10">SUM(H52:H53)</f>
        <v>130000</v>
      </c>
      <c r="I51" s="27">
        <f t="shared" si="0"/>
        <v>100.77519379844961</v>
      </c>
      <c r="K51" s="1"/>
    </row>
    <row r="52" spans="1:11" x14ac:dyDescent="0.25">
      <c r="A52" s="7"/>
      <c r="B52" s="7"/>
      <c r="C52" s="7"/>
      <c r="D52" s="8"/>
      <c r="E52" s="9" t="s">
        <v>83</v>
      </c>
      <c r="F52" s="20" t="s">
        <v>61</v>
      </c>
      <c r="G52" s="21">
        <v>42000</v>
      </c>
      <c r="H52" s="12">
        <v>43000</v>
      </c>
      <c r="I52" s="27">
        <f t="shared" si="0"/>
        <v>102.38095238095238</v>
      </c>
      <c r="K52" s="1"/>
    </row>
    <row r="53" spans="1:11" x14ac:dyDescent="0.25">
      <c r="A53" s="7"/>
      <c r="B53" s="7"/>
      <c r="C53" s="7"/>
      <c r="D53" s="8"/>
      <c r="E53" s="9" t="s">
        <v>84</v>
      </c>
      <c r="F53" s="20" t="s">
        <v>59</v>
      </c>
      <c r="G53" s="21">
        <v>87000</v>
      </c>
      <c r="H53" s="12">
        <v>87000</v>
      </c>
      <c r="I53" s="27">
        <f t="shared" si="0"/>
        <v>100</v>
      </c>
      <c r="K53" s="1"/>
    </row>
    <row r="54" spans="1:11" x14ac:dyDescent="0.25">
      <c r="A54" s="7"/>
      <c r="B54" s="7"/>
      <c r="C54" s="8">
        <v>614300</v>
      </c>
      <c r="D54" s="8"/>
      <c r="E54" s="9" t="s">
        <v>28</v>
      </c>
      <c r="F54" s="7"/>
      <c r="G54" s="21">
        <f>G55+G56+G57</f>
        <v>89800</v>
      </c>
      <c r="H54" s="21">
        <f t="shared" ref="H54" si="11">H55+H56+H57</f>
        <v>91000</v>
      </c>
      <c r="I54" s="27">
        <f t="shared" si="0"/>
        <v>101.33630289532294</v>
      </c>
      <c r="K54" s="1"/>
    </row>
    <row r="55" spans="1:11" x14ac:dyDescent="0.25">
      <c r="A55" s="7"/>
      <c r="B55" s="7"/>
      <c r="C55" s="7"/>
      <c r="D55" s="8">
        <v>614311</v>
      </c>
      <c r="E55" s="9" t="s">
        <v>126</v>
      </c>
      <c r="F55" s="20" t="s">
        <v>63</v>
      </c>
      <c r="G55" s="21">
        <v>31000</v>
      </c>
      <c r="H55" s="12">
        <v>31000</v>
      </c>
      <c r="I55" s="27">
        <f t="shared" si="0"/>
        <v>100</v>
      </c>
      <c r="K55" s="1"/>
    </row>
    <row r="56" spans="1:11" x14ac:dyDescent="0.25">
      <c r="A56" s="7"/>
      <c r="B56" s="7"/>
      <c r="C56" s="7"/>
      <c r="D56" s="8">
        <v>614323</v>
      </c>
      <c r="E56" s="9" t="s">
        <v>85</v>
      </c>
      <c r="F56" s="20" t="s">
        <v>52</v>
      </c>
      <c r="G56" s="21">
        <v>11000</v>
      </c>
      <c r="H56" s="12">
        <v>11000</v>
      </c>
      <c r="I56" s="27">
        <f t="shared" si="0"/>
        <v>100</v>
      </c>
      <c r="K56" s="1"/>
    </row>
    <row r="57" spans="1:11" x14ac:dyDescent="0.25">
      <c r="A57" s="7"/>
      <c r="B57" s="7"/>
      <c r="C57" s="7"/>
      <c r="D57" s="8">
        <v>614324</v>
      </c>
      <c r="E57" s="9" t="s">
        <v>28</v>
      </c>
      <c r="F57" s="20"/>
      <c r="G57" s="21">
        <f>SUM(G58:G60)</f>
        <v>47800</v>
      </c>
      <c r="H57" s="21">
        <f t="shared" ref="H57" si="12">SUM(H58:H60)</f>
        <v>49000</v>
      </c>
      <c r="I57" s="27">
        <f t="shared" si="0"/>
        <v>102.51046025104603</v>
      </c>
      <c r="K57" s="1"/>
    </row>
    <row r="58" spans="1:11" x14ac:dyDescent="0.25">
      <c r="A58" s="7"/>
      <c r="B58" s="7"/>
      <c r="C58" s="7"/>
      <c r="D58" s="8"/>
      <c r="E58" s="9" t="s">
        <v>147</v>
      </c>
      <c r="F58" s="20" t="s">
        <v>52</v>
      </c>
      <c r="G58" s="21">
        <v>30000</v>
      </c>
      <c r="H58" s="12">
        <v>30000</v>
      </c>
      <c r="I58" s="27">
        <f t="shared" si="0"/>
        <v>100</v>
      </c>
      <c r="K58" s="1"/>
    </row>
    <row r="59" spans="1:11" x14ac:dyDescent="0.25">
      <c r="A59" s="7"/>
      <c r="B59" s="7"/>
      <c r="C59" s="7"/>
      <c r="D59" s="8"/>
      <c r="E59" s="9" t="s">
        <v>127</v>
      </c>
      <c r="F59" s="20" t="s">
        <v>52</v>
      </c>
      <c r="G59" s="21">
        <v>14000</v>
      </c>
      <c r="H59" s="12">
        <v>14000</v>
      </c>
      <c r="I59" s="27">
        <f t="shared" si="0"/>
        <v>100</v>
      </c>
      <c r="K59" s="1"/>
    </row>
    <row r="60" spans="1:11" x14ac:dyDescent="0.25">
      <c r="A60" s="7"/>
      <c r="B60" s="7"/>
      <c r="C60" s="7"/>
      <c r="D60" s="8"/>
      <c r="E60" s="9" t="s">
        <v>86</v>
      </c>
      <c r="F60" s="20" t="s">
        <v>52</v>
      </c>
      <c r="G60" s="21">
        <v>3800</v>
      </c>
      <c r="H60" s="12">
        <v>5000</v>
      </c>
      <c r="I60" s="27">
        <f t="shared" si="0"/>
        <v>131.57894736842107</v>
      </c>
      <c r="K60" s="1"/>
    </row>
    <row r="61" spans="1:11" x14ac:dyDescent="0.25">
      <c r="A61" s="7"/>
      <c r="B61" s="7"/>
      <c r="C61" s="8">
        <v>614400</v>
      </c>
      <c r="D61" s="8"/>
      <c r="E61" s="9" t="s">
        <v>148</v>
      </c>
      <c r="F61" s="7"/>
      <c r="G61" s="21">
        <f>SUM(G62:G63)</f>
        <v>111000</v>
      </c>
      <c r="H61" s="21">
        <f t="shared" ref="H61" si="13">SUM(H62:H63)</f>
        <v>115000</v>
      </c>
      <c r="I61" s="27">
        <f t="shared" si="0"/>
        <v>103.60360360360362</v>
      </c>
      <c r="K61" s="1"/>
    </row>
    <row r="62" spans="1:11" x14ac:dyDescent="0.25">
      <c r="A62" s="7"/>
      <c r="B62" s="7"/>
      <c r="C62" s="7"/>
      <c r="D62" s="8">
        <v>614414</v>
      </c>
      <c r="E62" s="9" t="s">
        <v>124</v>
      </c>
      <c r="F62" s="20" t="s">
        <v>64</v>
      </c>
      <c r="G62" s="21">
        <v>15000</v>
      </c>
      <c r="H62" s="12">
        <v>15000</v>
      </c>
      <c r="I62" s="27">
        <f t="shared" si="0"/>
        <v>100</v>
      </c>
      <c r="K62" s="1"/>
    </row>
    <row r="63" spans="1:11" x14ac:dyDescent="0.25">
      <c r="A63" s="7"/>
      <c r="B63" s="7"/>
      <c r="C63" s="7"/>
      <c r="D63" s="23">
        <v>614423</v>
      </c>
      <c r="E63" s="9" t="s">
        <v>123</v>
      </c>
      <c r="F63" s="20" t="s">
        <v>65</v>
      </c>
      <c r="G63" s="21">
        <v>96000</v>
      </c>
      <c r="H63" s="12">
        <v>100000</v>
      </c>
      <c r="I63" s="27">
        <f t="shared" si="0"/>
        <v>104.16666666666667</v>
      </c>
      <c r="K63" s="1"/>
    </row>
    <row r="64" spans="1:11" x14ac:dyDescent="0.25">
      <c r="A64" s="7"/>
      <c r="B64" s="7"/>
      <c r="C64" s="8">
        <v>614500</v>
      </c>
      <c r="D64" s="8"/>
      <c r="E64" s="9" t="s">
        <v>149</v>
      </c>
      <c r="F64" s="7"/>
      <c r="G64" s="21">
        <f>G65</f>
        <v>15000</v>
      </c>
      <c r="H64" s="21">
        <f>G64</f>
        <v>15000</v>
      </c>
      <c r="I64" s="27">
        <f t="shared" si="0"/>
        <v>100</v>
      </c>
      <c r="K64" s="1"/>
    </row>
    <row r="65" spans="1:11" x14ac:dyDescent="0.25">
      <c r="A65" s="7"/>
      <c r="B65" s="7"/>
      <c r="C65" s="7"/>
      <c r="D65" s="8">
        <v>614520</v>
      </c>
      <c r="E65" s="9" t="s">
        <v>125</v>
      </c>
      <c r="F65" s="20" t="s">
        <v>52</v>
      </c>
      <c r="G65" s="21">
        <v>15000</v>
      </c>
      <c r="H65" s="12">
        <v>15000</v>
      </c>
      <c r="I65" s="27">
        <f t="shared" si="0"/>
        <v>100</v>
      </c>
      <c r="K65" s="1"/>
    </row>
    <row r="66" spans="1:11" x14ac:dyDescent="0.25">
      <c r="A66" s="7"/>
      <c r="B66" s="7"/>
      <c r="C66" s="8">
        <v>614800</v>
      </c>
      <c r="D66" s="8"/>
      <c r="E66" s="9" t="s">
        <v>29</v>
      </c>
      <c r="F66" s="7"/>
      <c r="G66" s="21">
        <f>SUM(G67:G68)</f>
        <v>5000</v>
      </c>
      <c r="H66" s="21">
        <f t="shared" ref="H66" si="14">SUM(H67:H68)</f>
        <v>30000</v>
      </c>
      <c r="I66" s="27">
        <f t="shared" si="0"/>
        <v>600</v>
      </c>
      <c r="K66" s="1"/>
    </row>
    <row r="67" spans="1:11" x14ac:dyDescent="0.25">
      <c r="A67" s="7"/>
      <c r="B67" s="7"/>
      <c r="C67" s="7"/>
      <c r="D67" s="8">
        <v>614811</v>
      </c>
      <c r="E67" s="9" t="s">
        <v>87</v>
      </c>
      <c r="F67" s="20" t="s">
        <v>52</v>
      </c>
      <c r="G67" s="21">
        <v>5000</v>
      </c>
      <c r="H67" s="12">
        <v>5000</v>
      </c>
      <c r="I67" s="27">
        <f t="shared" ref="I67:I72" si="15">H67/G67*100</f>
        <v>100</v>
      </c>
      <c r="K67" s="1"/>
    </row>
    <row r="68" spans="1:11" x14ac:dyDescent="0.25">
      <c r="A68" s="7"/>
      <c r="B68" s="7"/>
      <c r="C68" s="7"/>
      <c r="D68" s="8">
        <v>614817</v>
      </c>
      <c r="E68" s="9" t="s">
        <v>152</v>
      </c>
      <c r="F68" s="20" t="s">
        <v>52</v>
      </c>
      <c r="G68" s="21">
        <v>0</v>
      </c>
      <c r="H68" s="12">
        <v>25000</v>
      </c>
      <c r="I68" s="27"/>
      <c r="J68" s="25"/>
      <c r="K68" s="1"/>
    </row>
    <row r="69" spans="1:11" x14ac:dyDescent="0.25">
      <c r="A69" s="6"/>
      <c r="B69" s="6">
        <v>614000</v>
      </c>
      <c r="C69" s="6"/>
      <c r="D69" s="3"/>
      <c r="E69" s="4" t="s">
        <v>122</v>
      </c>
      <c r="F69" s="22"/>
      <c r="G69" s="13">
        <v>30000</v>
      </c>
      <c r="H69" s="26">
        <v>30000</v>
      </c>
      <c r="I69" s="27">
        <f t="shared" si="15"/>
        <v>100</v>
      </c>
      <c r="K69" s="1"/>
    </row>
    <row r="70" spans="1:11" x14ac:dyDescent="0.25">
      <c r="A70" s="7"/>
      <c r="B70" s="3">
        <v>615000</v>
      </c>
      <c r="C70" s="6"/>
      <c r="D70" s="3"/>
      <c r="E70" s="4" t="s">
        <v>30</v>
      </c>
      <c r="F70" s="22" t="s">
        <v>52</v>
      </c>
      <c r="G70" s="13">
        <f>G71</f>
        <v>15000</v>
      </c>
      <c r="H70" s="13">
        <f t="shared" ref="H70:H71" si="16">H71</f>
        <v>15000</v>
      </c>
      <c r="I70" s="27">
        <f t="shared" si="15"/>
        <v>100</v>
      </c>
      <c r="K70" s="1"/>
    </row>
    <row r="71" spans="1:11" x14ac:dyDescent="0.25">
      <c r="A71" s="7"/>
      <c r="B71" s="7"/>
      <c r="C71" s="8">
        <v>615300</v>
      </c>
      <c r="D71" s="8"/>
      <c r="E71" s="9" t="s">
        <v>31</v>
      </c>
      <c r="F71" s="7"/>
      <c r="G71" s="21">
        <f>G72</f>
        <v>15000</v>
      </c>
      <c r="H71" s="21">
        <f t="shared" si="16"/>
        <v>15000</v>
      </c>
      <c r="I71" s="27">
        <f t="shared" si="15"/>
        <v>100</v>
      </c>
      <c r="K71" s="1"/>
    </row>
    <row r="72" spans="1:11" x14ac:dyDescent="0.25">
      <c r="A72" s="7"/>
      <c r="B72" s="7"/>
      <c r="C72" s="7"/>
      <c r="D72" s="8">
        <v>615311</v>
      </c>
      <c r="E72" s="9" t="s">
        <v>150</v>
      </c>
      <c r="F72" s="20" t="s">
        <v>55</v>
      </c>
      <c r="G72" s="21">
        <v>15000</v>
      </c>
      <c r="H72" s="12">
        <v>15000</v>
      </c>
      <c r="I72" s="27">
        <f t="shared" si="15"/>
        <v>100</v>
      </c>
      <c r="K72" s="1"/>
    </row>
    <row r="73" spans="1:11" x14ac:dyDescent="0.25">
      <c r="A73" s="65" t="s">
        <v>89</v>
      </c>
      <c r="B73" s="66"/>
      <c r="C73" s="66"/>
      <c r="D73" s="66"/>
      <c r="E73" s="66"/>
      <c r="F73" s="66"/>
      <c r="G73" s="66"/>
      <c r="H73" s="66"/>
      <c r="I73" s="67"/>
    </row>
    <row r="74" spans="1:11" x14ac:dyDescent="0.25">
      <c r="A74" s="3">
        <v>820000</v>
      </c>
      <c r="B74" s="6"/>
      <c r="C74" s="6"/>
      <c r="D74" s="3"/>
      <c r="E74" s="4" t="s">
        <v>35</v>
      </c>
      <c r="F74" s="6"/>
      <c r="G74" s="13">
        <f>SUM(G75)</f>
        <v>1821500</v>
      </c>
      <c r="H74" s="13">
        <f>SUM(H75)</f>
        <v>1228000</v>
      </c>
      <c r="I74" s="27">
        <f t="shared" ref="I74:I102" si="17">H74/G74*100</f>
        <v>67.416964040625857</v>
      </c>
      <c r="K74" s="1"/>
    </row>
    <row r="75" spans="1:11" x14ac:dyDescent="0.25">
      <c r="A75" s="7"/>
      <c r="B75" s="3">
        <v>821000</v>
      </c>
      <c r="C75" s="6"/>
      <c r="D75" s="3"/>
      <c r="E75" s="4" t="s">
        <v>36</v>
      </c>
      <c r="F75" s="6"/>
      <c r="G75" s="13">
        <f>G76+G83+G84+G88+G91</f>
        <v>1821500</v>
      </c>
      <c r="H75" s="13">
        <f>H76+H83+H84+H88+H91</f>
        <v>1228000</v>
      </c>
      <c r="I75" s="27">
        <f t="shared" si="17"/>
        <v>67.416964040625857</v>
      </c>
      <c r="K75" s="1"/>
    </row>
    <row r="76" spans="1:11" x14ac:dyDescent="0.25">
      <c r="A76" s="7"/>
      <c r="B76" s="7"/>
      <c r="C76" s="3">
        <v>821200</v>
      </c>
      <c r="D76" s="3"/>
      <c r="E76" s="4" t="s">
        <v>37</v>
      </c>
      <c r="F76" s="6"/>
      <c r="G76" s="13">
        <f>SUM(G77,G79)</f>
        <v>1085000</v>
      </c>
      <c r="H76" s="13">
        <f t="shared" ref="H76" si="18">SUM(H77,H79)</f>
        <v>825000</v>
      </c>
      <c r="I76" s="27">
        <f t="shared" si="17"/>
        <v>76.036866359447004</v>
      </c>
      <c r="K76" s="1"/>
    </row>
    <row r="77" spans="1:11" x14ac:dyDescent="0.25">
      <c r="A77" s="7"/>
      <c r="B77" s="7"/>
      <c r="C77" s="7"/>
      <c r="D77" s="8">
        <v>821210</v>
      </c>
      <c r="E77" s="9" t="s">
        <v>38</v>
      </c>
      <c r="F77" s="7"/>
      <c r="G77" s="21">
        <f>SUM(G78)</f>
        <v>180000</v>
      </c>
      <c r="H77" s="21">
        <f t="shared" ref="H77" si="19">SUM(H78)</f>
        <v>0</v>
      </c>
      <c r="I77" s="27">
        <f t="shared" si="17"/>
        <v>0</v>
      </c>
      <c r="K77" s="1"/>
    </row>
    <row r="78" spans="1:11" x14ac:dyDescent="0.25">
      <c r="A78" s="7"/>
      <c r="B78" s="7"/>
      <c r="C78" s="7"/>
      <c r="D78" s="8">
        <v>821211</v>
      </c>
      <c r="E78" s="9" t="s">
        <v>107</v>
      </c>
      <c r="F78" s="20" t="s">
        <v>58</v>
      </c>
      <c r="G78" s="21">
        <v>180000</v>
      </c>
      <c r="H78" s="12">
        <v>0</v>
      </c>
      <c r="I78" s="27">
        <f t="shared" si="17"/>
        <v>0</v>
      </c>
      <c r="K78" s="1"/>
    </row>
    <row r="79" spans="1:11" x14ac:dyDescent="0.25">
      <c r="A79" s="7"/>
      <c r="B79" s="7"/>
      <c r="C79" s="7"/>
      <c r="D79" s="8">
        <v>821220</v>
      </c>
      <c r="E79" s="9" t="s">
        <v>39</v>
      </c>
      <c r="F79" s="7"/>
      <c r="G79" s="21">
        <f>SUM(G81:G82)</f>
        <v>905000</v>
      </c>
      <c r="H79" s="21">
        <f>SUM(H80:H82)</f>
        <v>825000</v>
      </c>
      <c r="I79" s="27">
        <f t="shared" si="17"/>
        <v>91.160220994475139</v>
      </c>
      <c r="K79" s="1"/>
    </row>
    <row r="80" spans="1:11" x14ac:dyDescent="0.25">
      <c r="A80" s="7"/>
      <c r="B80" s="7"/>
      <c r="C80" s="7"/>
      <c r="D80" s="8">
        <v>821220</v>
      </c>
      <c r="E80" s="9" t="s">
        <v>153</v>
      </c>
      <c r="F80" s="7" t="s">
        <v>52</v>
      </c>
      <c r="G80" s="21">
        <v>50000</v>
      </c>
      <c r="H80" s="21">
        <v>325000</v>
      </c>
      <c r="I80" s="27">
        <f t="shared" si="17"/>
        <v>650</v>
      </c>
      <c r="K80" s="1"/>
    </row>
    <row r="81" spans="1:11" x14ac:dyDescent="0.25">
      <c r="A81" s="7"/>
      <c r="B81" s="7"/>
      <c r="C81" s="7"/>
      <c r="D81" s="8">
        <v>821222</v>
      </c>
      <c r="E81" s="9" t="s">
        <v>40</v>
      </c>
      <c r="F81" s="20" t="s">
        <v>52</v>
      </c>
      <c r="G81" s="21">
        <v>105000</v>
      </c>
      <c r="H81" s="12">
        <v>0</v>
      </c>
      <c r="I81" s="27"/>
      <c r="J81" s="25"/>
      <c r="K81" s="1"/>
    </row>
    <row r="82" spans="1:11" x14ac:dyDescent="0.25">
      <c r="A82" s="7"/>
      <c r="B82" s="7"/>
      <c r="C82" s="7"/>
      <c r="D82" s="8">
        <v>821224</v>
      </c>
      <c r="E82" s="9" t="s">
        <v>106</v>
      </c>
      <c r="F82" s="20" t="s">
        <v>65</v>
      </c>
      <c r="G82" s="21">
        <v>800000</v>
      </c>
      <c r="H82" s="12">
        <v>500000</v>
      </c>
      <c r="I82" s="27">
        <f t="shared" si="17"/>
        <v>62.5</v>
      </c>
      <c r="K82" s="1"/>
    </row>
    <row r="83" spans="1:11" x14ac:dyDescent="0.25">
      <c r="A83" s="7"/>
      <c r="B83" s="7"/>
      <c r="C83" s="3">
        <v>821300</v>
      </c>
      <c r="D83" s="3"/>
      <c r="E83" s="4" t="s">
        <v>41</v>
      </c>
      <c r="F83" s="22" t="s">
        <v>52</v>
      </c>
      <c r="G83" s="13">
        <v>15000</v>
      </c>
      <c r="H83" s="26">
        <v>15000</v>
      </c>
      <c r="I83" s="27">
        <f t="shared" si="17"/>
        <v>100</v>
      </c>
      <c r="K83" s="1"/>
    </row>
    <row r="84" spans="1:11" x14ac:dyDescent="0.25">
      <c r="A84" s="7"/>
      <c r="B84" s="7"/>
      <c r="C84" s="3">
        <v>821400</v>
      </c>
      <c r="D84" s="3"/>
      <c r="E84" s="4" t="s">
        <v>42</v>
      </c>
      <c r="F84" s="6"/>
      <c r="G84" s="13">
        <f>SUM(G86)</f>
        <v>5500</v>
      </c>
      <c r="H84" s="13">
        <f t="shared" ref="H84" si="20">SUM(H86)</f>
        <v>3000</v>
      </c>
      <c r="I84" s="27">
        <f t="shared" si="17"/>
        <v>54.54545454545454</v>
      </c>
      <c r="K84" s="1"/>
    </row>
    <row r="85" spans="1:11" x14ac:dyDescent="0.25">
      <c r="A85" s="7"/>
      <c r="B85" s="7"/>
      <c r="C85" s="7"/>
      <c r="D85" s="8">
        <v>821410</v>
      </c>
      <c r="E85" s="9" t="s">
        <v>42</v>
      </c>
      <c r="F85" s="7"/>
      <c r="G85" s="21">
        <f>SUM(G86)</f>
        <v>5500</v>
      </c>
      <c r="H85" s="21">
        <f t="shared" ref="H85" si="21">SUM(H86)</f>
        <v>3000</v>
      </c>
      <c r="I85" s="27">
        <f t="shared" si="17"/>
        <v>54.54545454545454</v>
      </c>
      <c r="K85" s="1"/>
    </row>
    <row r="86" spans="1:11" x14ac:dyDescent="0.25">
      <c r="A86" s="7"/>
      <c r="B86" s="7"/>
      <c r="C86" s="7"/>
      <c r="D86" s="8">
        <v>821413</v>
      </c>
      <c r="E86" s="9" t="s">
        <v>43</v>
      </c>
      <c r="F86" s="20" t="s">
        <v>66</v>
      </c>
      <c r="G86" s="21">
        <v>5500</v>
      </c>
      <c r="H86" s="12">
        <v>3000</v>
      </c>
      <c r="I86" s="27">
        <f t="shared" si="17"/>
        <v>54.54545454545454</v>
      </c>
      <c r="K86" s="1"/>
    </row>
    <row r="87" spans="1:11" x14ac:dyDescent="0.25">
      <c r="A87" s="7"/>
      <c r="B87" s="7"/>
      <c r="C87" s="3">
        <v>821500</v>
      </c>
      <c r="D87" s="3"/>
      <c r="E87" s="4" t="s">
        <v>44</v>
      </c>
      <c r="F87" s="6"/>
      <c r="G87" s="13">
        <f>SUM(G89:G90)</f>
        <v>65000</v>
      </c>
      <c r="H87" s="13">
        <f t="shared" ref="H87" si="22">SUM(H89:H90)</f>
        <v>65000</v>
      </c>
      <c r="I87" s="27">
        <f t="shared" si="17"/>
        <v>100</v>
      </c>
      <c r="K87" s="1"/>
    </row>
    <row r="88" spans="1:11" x14ac:dyDescent="0.25">
      <c r="A88" s="7"/>
      <c r="B88" s="7"/>
      <c r="C88" s="7"/>
      <c r="D88" s="8">
        <v>821520</v>
      </c>
      <c r="E88" s="9" t="s">
        <v>88</v>
      </c>
      <c r="F88" s="7"/>
      <c r="G88" s="21">
        <f>SUM(G89:G90)</f>
        <v>65000</v>
      </c>
      <c r="H88" s="21">
        <f t="shared" ref="H88" si="23">SUM(H89:H90)</f>
        <v>65000</v>
      </c>
      <c r="I88" s="27">
        <f t="shared" si="17"/>
        <v>100</v>
      </c>
      <c r="K88" s="1"/>
    </row>
    <row r="89" spans="1:11" x14ac:dyDescent="0.25">
      <c r="A89" s="7"/>
      <c r="B89" s="7"/>
      <c r="C89" s="7"/>
      <c r="D89" s="8">
        <v>821521</v>
      </c>
      <c r="E89" s="9" t="s">
        <v>44</v>
      </c>
      <c r="F89" s="20" t="s">
        <v>52</v>
      </c>
      <c r="G89" s="21">
        <v>10000</v>
      </c>
      <c r="H89" s="12">
        <v>10000</v>
      </c>
      <c r="I89" s="27">
        <f t="shared" si="17"/>
        <v>100</v>
      </c>
      <c r="K89" s="1"/>
    </row>
    <row r="90" spans="1:11" x14ac:dyDescent="0.25">
      <c r="A90" s="7"/>
      <c r="B90" s="7"/>
      <c r="C90" s="7"/>
      <c r="D90" s="8">
        <v>821521</v>
      </c>
      <c r="E90" s="9" t="s">
        <v>45</v>
      </c>
      <c r="F90" s="20" t="s">
        <v>52</v>
      </c>
      <c r="G90" s="21">
        <v>55000</v>
      </c>
      <c r="H90" s="12">
        <v>55000</v>
      </c>
      <c r="I90" s="27">
        <f t="shared" si="17"/>
        <v>100</v>
      </c>
      <c r="K90" s="1"/>
    </row>
    <row r="91" spans="1:11" x14ac:dyDescent="0.25">
      <c r="A91" s="7"/>
      <c r="B91" s="7"/>
      <c r="C91" s="3">
        <v>821600</v>
      </c>
      <c r="D91" s="3"/>
      <c r="E91" s="4" t="s">
        <v>47</v>
      </c>
      <c r="F91" s="6"/>
      <c r="G91" s="13">
        <f>SUM(G93:G103)</f>
        <v>651000</v>
      </c>
      <c r="H91" s="13">
        <f>SUM(H93:H103)</f>
        <v>320000</v>
      </c>
      <c r="I91" s="27">
        <f t="shared" si="17"/>
        <v>49.155145929339476</v>
      </c>
      <c r="K91" s="1"/>
    </row>
    <row r="92" spans="1:11" x14ac:dyDescent="0.25">
      <c r="A92" s="7"/>
      <c r="B92" s="7"/>
      <c r="C92" s="7"/>
      <c r="D92" s="8">
        <v>821610</v>
      </c>
      <c r="E92" s="9" t="s">
        <v>46</v>
      </c>
      <c r="F92" s="7"/>
      <c r="G92" s="21">
        <f>SUM(G93:G103)</f>
        <v>651000</v>
      </c>
      <c r="H92" s="21">
        <f>SUM(H93:H103)</f>
        <v>320000</v>
      </c>
      <c r="I92" s="27">
        <f t="shared" si="17"/>
        <v>49.155145929339476</v>
      </c>
      <c r="K92" s="1"/>
    </row>
    <row r="93" spans="1:11" x14ac:dyDescent="0.25">
      <c r="A93" s="7"/>
      <c r="B93" s="7"/>
      <c r="C93" s="7"/>
      <c r="D93" s="8">
        <v>821611</v>
      </c>
      <c r="E93" s="9" t="s">
        <v>47</v>
      </c>
      <c r="F93" s="20" t="s">
        <v>52</v>
      </c>
      <c r="G93" s="21">
        <v>50000</v>
      </c>
      <c r="H93" s="12">
        <v>50000</v>
      </c>
      <c r="I93" s="27">
        <f t="shared" si="17"/>
        <v>100</v>
      </c>
      <c r="K93" s="1"/>
    </row>
    <row r="94" spans="1:11" x14ac:dyDescent="0.25">
      <c r="A94" s="7"/>
      <c r="B94" s="7"/>
      <c r="C94" s="7"/>
      <c r="D94" s="8">
        <v>821612</v>
      </c>
      <c r="E94" s="9" t="s">
        <v>48</v>
      </c>
      <c r="F94" s="20" t="s">
        <v>52</v>
      </c>
      <c r="G94" s="21">
        <v>50000</v>
      </c>
      <c r="H94" s="12">
        <v>0</v>
      </c>
      <c r="I94" s="27">
        <f t="shared" si="17"/>
        <v>0</v>
      </c>
      <c r="K94" s="1"/>
    </row>
    <row r="95" spans="1:11" ht="30" x14ac:dyDescent="0.25">
      <c r="A95" s="7"/>
      <c r="B95" s="7"/>
      <c r="C95" s="7"/>
      <c r="D95" s="8">
        <v>821612</v>
      </c>
      <c r="E95" s="9" t="s">
        <v>151</v>
      </c>
      <c r="F95" s="20" t="s">
        <v>52</v>
      </c>
      <c r="G95" s="21">
        <v>77000</v>
      </c>
      <c r="H95" s="12">
        <v>0</v>
      </c>
      <c r="I95" s="27">
        <f t="shared" si="17"/>
        <v>0</v>
      </c>
      <c r="K95" s="1"/>
    </row>
    <row r="96" spans="1:11" x14ac:dyDescent="0.25">
      <c r="A96" s="7"/>
      <c r="B96" s="7"/>
      <c r="C96" s="7"/>
      <c r="D96" s="8">
        <v>821612</v>
      </c>
      <c r="E96" s="9" t="s">
        <v>156</v>
      </c>
      <c r="F96" s="20" t="s">
        <v>52</v>
      </c>
      <c r="G96" s="21">
        <v>94000</v>
      </c>
      <c r="H96" s="12">
        <v>0</v>
      </c>
      <c r="I96" s="27">
        <f t="shared" si="17"/>
        <v>0</v>
      </c>
      <c r="K96" s="1"/>
    </row>
    <row r="97" spans="1:11" x14ac:dyDescent="0.25">
      <c r="A97" s="7"/>
      <c r="B97" s="7"/>
      <c r="C97" s="7"/>
      <c r="D97" s="8">
        <v>821612</v>
      </c>
      <c r="E97" s="9" t="s">
        <v>49</v>
      </c>
      <c r="F97" s="20" t="s">
        <v>52</v>
      </c>
      <c r="G97" s="21">
        <v>6000</v>
      </c>
      <c r="H97" s="12">
        <v>50000</v>
      </c>
      <c r="I97" s="27">
        <f t="shared" si="17"/>
        <v>833.33333333333337</v>
      </c>
      <c r="K97" s="1"/>
    </row>
    <row r="98" spans="1:11" x14ac:dyDescent="0.25">
      <c r="A98" s="7"/>
      <c r="B98" s="7"/>
      <c r="C98" s="7"/>
      <c r="D98" s="8">
        <v>821613</v>
      </c>
      <c r="E98" s="9" t="s">
        <v>108</v>
      </c>
      <c r="F98" s="20" t="s">
        <v>66</v>
      </c>
      <c r="G98" s="21">
        <v>80000</v>
      </c>
      <c r="H98" s="12">
        <v>80000</v>
      </c>
      <c r="I98" s="27">
        <f t="shared" si="17"/>
        <v>100</v>
      </c>
      <c r="K98" s="1"/>
    </row>
    <row r="99" spans="1:11" x14ac:dyDescent="0.25">
      <c r="A99" s="7"/>
      <c r="B99" s="7"/>
      <c r="C99" s="7"/>
      <c r="D99" s="8">
        <v>821614</v>
      </c>
      <c r="E99" s="9" t="s">
        <v>50</v>
      </c>
      <c r="F99" s="20" t="s">
        <v>52</v>
      </c>
      <c r="G99" s="21">
        <v>174000</v>
      </c>
      <c r="H99" s="12">
        <v>0</v>
      </c>
      <c r="I99" s="27">
        <f t="shared" si="17"/>
        <v>0</v>
      </c>
      <c r="K99" s="1"/>
    </row>
    <row r="100" spans="1:11" x14ac:dyDescent="0.25">
      <c r="A100" s="7"/>
      <c r="B100" s="7"/>
      <c r="C100" s="7"/>
      <c r="D100" s="8">
        <v>821614</v>
      </c>
      <c r="E100" s="9" t="s">
        <v>109</v>
      </c>
      <c r="F100" s="20" t="s">
        <v>52</v>
      </c>
      <c r="G100" s="21">
        <v>50000</v>
      </c>
      <c r="H100" s="12">
        <v>0</v>
      </c>
      <c r="I100" s="27">
        <f t="shared" si="17"/>
        <v>0</v>
      </c>
      <c r="K100" s="1"/>
    </row>
    <row r="101" spans="1:11" ht="30" x14ac:dyDescent="0.25">
      <c r="A101" s="7"/>
      <c r="B101" s="7"/>
      <c r="C101" s="7"/>
      <c r="D101" s="8">
        <v>821619</v>
      </c>
      <c r="E101" s="9" t="s">
        <v>51</v>
      </c>
      <c r="F101" s="20" t="s">
        <v>66</v>
      </c>
      <c r="G101" s="21">
        <v>38000</v>
      </c>
      <c r="H101" s="12">
        <v>0</v>
      </c>
      <c r="I101" s="27">
        <f t="shared" si="17"/>
        <v>0</v>
      </c>
      <c r="K101" s="1"/>
    </row>
    <row r="102" spans="1:11" x14ac:dyDescent="0.25">
      <c r="A102" s="7"/>
      <c r="B102" s="7"/>
      <c r="C102" s="7"/>
      <c r="D102" s="8">
        <v>821223</v>
      </c>
      <c r="E102" s="9" t="s">
        <v>154</v>
      </c>
      <c r="F102" s="20" t="s">
        <v>52</v>
      </c>
      <c r="G102" s="21">
        <v>32000</v>
      </c>
      <c r="H102" s="12">
        <v>0</v>
      </c>
      <c r="I102" s="27">
        <f t="shared" si="17"/>
        <v>0</v>
      </c>
      <c r="K102" s="1"/>
    </row>
    <row r="103" spans="1:11" x14ac:dyDescent="0.25">
      <c r="A103" s="7"/>
      <c r="B103" s="7"/>
      <c r="C103" s="7"/>
      <c r="D103" s="8">
        <v>821619</v>
      </c>
      <c r="E103" s="9" t="s">
        <v>105</v>
      </c>
      <c r="F103" s="20" t="s">
        <v>61</v>
      </c>
      <c r="G103" s="21">
        <v>0</v>
      </c>
      <c r="H103" s="12">
        <v>140000</v>
      </c>
      <c r="I103" s="27"/>
      <c r="K103" s="1"/>
    </row>
    <row r="104" spans="1:11" x14ac:dyDescent="0.25">
      <c r="E104" s="29"/>
      <c r="G104" s="25"/>
    </row>
  </sheetData>
  <mergeCells count="3">
    <mergeCell ref="A1:I1"/>
    <mergeCell ref="A2:D2"/>
    <mergeCell ref="A73:I7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2"/>
  <sheetViews>
    <sheetView workbookViewId="0">
      <selection activeCell="D15" sqref="D15"/>
    </sheetView>
  </sheetViews>
  <sheetFormatPr defaultRowHeight="15" x14ac:dyDescent="0.25"/>
  <sheetData>
    <row r="2" spans="1:11" x14ac:dyDescent="0.25">
      <c r="A2" s="41" t="s">
        <v>184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4" spans="1:11" x14ac:dyDescent="0.25">
      <c r="A4" t="s">
        <v>186</v>
      </c>
    </row>
    <row r="5" spans="1:11" x14ac:dyDescent="0.25">
      <c r="A5" t="s">
        <v>187</v>
      </c>
    </row>
    <row r="10" spans="1:11" x14ac:dyDescent="0.25">
      <c r="A10" t="s">
        <v>183</v>
      </c>
    </row>
    <row r="11" spans="1:11" x14ac:dyDescent="0.25">
      <c r="A11" t="s">
        <v>182</v>
      </c>
    </row>
    <row r="12" spans="1:11" x14ac:dyDescent="0.25">
      <c r="A12" t="s">
        <v>181</v>
      </c>
    </row>
    <row r="13" spans="1:11" x14ac:dyDescent="0.25">
      <c r="A13" t="s">
        <v>180</v>
      </c>
    </row>
    <row r="14" spans="1:11" x14ac:dyDescent="0.25">
      <c r="A14" t="s">
        <v>179</v>
      </c>
    </row>
    <row r="16" spans="1:11" x14ac:dyDescent="0.25">
      <c r="A16" t="s">
        <v>189</v>
      </c>
    </row>
    <row r="17" spans="1:13" x14ac:dyDescent="0.25">
      <c r="A17" t="s">
        <v>185</v>
      </c>
    </row>
    <row r="20" spans="1:13" x14ac:dyDescent="0.25">
      <c r="A20" s="68" t="s">
        <v>178</v>
      </c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</row>
    <row r="21" spans="1:13" x14ac:dyDescent="0.25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</row>
    <row r="22" spans="1:13" x14ac:dyDescent="0.25">
      <c r="F22" s="42" t="s">
        <v>177</v>
      </c>
      <c r="G22" s="42"/>
      <c r="H22" s="42"/>
    </row>
  </sheetData>
  <mergeCells count="3">
    <mergeCell ref="A2:K2"/>
    <mergeCell ref="A20:M21"/>
    <mergeCell ref="F22:H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odluka</vt:lpstr>
      <vt:lpstr>prihodi-primici</vt:lpstr>
      <vt:lpstr>rashodi-izdaci</vt:lpstr>
      <vt:lpstr>kraj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opcinskov</cp:lastModifiedBy>
  <cp:lastPrinted>2026-01-12T12:35:34Z</cp:lastPrinted>
  <dcterms:created xsi:type="dcterms:W3CDTF">2025-10-29T13:30:25Z</dcterms:created>
  <dcterms:modified xsi:type="dcterms:W3CDTF">2026-01-12T12:36:31Z</dcterms:modified>
</cp:coreProperties>
</file>