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job\Desktop\OPĆINSKO VIJEĆE\MANDAT 2024-2028\2024\SJEDNICE\2. redovna sjednica\"/>
    </mc:Choice>
  </mc:AlternateContent>
  <bookViews>
    <workbookView xWindow="-105" yWindow="-105" windowWidth="23250" windowHeight="12570"/>
  </bookViews>
  <sheets>
    <sheet name="Odluka" sheetId="4" r:id="rId1"/>
    <sheet name="Prihodi i primici" sheetId="1" r:id="rId2"/>
    <sheet name="Rashodi i izdaci" sheetId="2" r:id="rId3"/>
    <sheet name="Kraj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C73" i="2"/>
  <c r="C64" i="2" s="1"/>
  <c r="E73" i="2"/>
  <c r="E74" i="2"/>
  <c r="E75" i="2"/>
  <c r="E76" i="2"/>
  <c r="E77" i="2"/>
  <c r="E78" i="2"/>
  <c r="E79" i="2"/>
  <c r="D58" i="2" l="1"/>
  <c r="D49" i="2"/>
  <c r="C58" i="2"/>
  <c r="D17" i="1"/>
  <c r="D13" i="1"/>
  <c r="D12" i="1" s="1"/>
  <c r="D4" i="1"/>
  <c r="D3" i="1" l="1"/>
  <c r="E7" i="2"/>
  <c r="E8" i="2"/>
  <c r="E9" i="2"/>
  <c r="E11" i="2"/>
  <c r="E13" i="2"/>
  <c r="E14" i="2"/>
  <c r="E15" i="2"/>
  <c r="E16" i="2"/>
  <c r="E17" i="2"/>
  <c r="E18" i="2"/>
  <c r="E19" i="2"/>
  <c r="E20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2" i="2"/>
  <c r="E53" i="2"/>
  <c r="E54" i="2"/>
  <c r="E55" i="2"/>
  <c r="E56" i="2"/>
  <c r="E57" i="2"/>
  <c r="E61" i="2"/>
  <c r="E62" i="2"/>
  <c r="E65" i="2"/>
  <c r="E66" i="2"/>
  <c r="E67" i="2"/>
  <c r="E68" i="2"/>
  <c r="E70" i="2"/>
  <c r="E71" i="2"/>
  <c r="E72" i="2"/>
  <c r="E5" i="1"/>
  <c r="E6" i="1"/>
  <c r="E7" i="1"/>
  <c r="E8" i="1"/>
  <c r="E9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4" i="2" l="1"/>
  <c r="C6" i="2"/>
  <c r="C12" i="2"/>
  <c r="C10" i="2" s="1"/>
  <c r="C23" i="2"/>
  <c r="C5" i="2" l="1"/>
  <c r="C4" i="2" s="1"/>
  <c r="E58" i="2"/>
  <c r="D6" i="2"/>
  <c r="D44" i="2"/>
  <c r="D23" i="2" s="1"/>
  <c r="E6" i="2" l="1"/>
  <c r="E23" i="2"/>
  <c r="E44" i="2"/>
  <c r="C10" i="1"/>
  <c r="C12" i="1"/>
  <c r="E12" i="1" s="1"/>
  <c r="D12" i="2"/>
  <c r="D10" i="2" s="1"/>
  <c r="D5" i="2" s="1"/>
  <c r="D4" i="2" s="1"/>
  <c r="C4" i="1" l="1"/>
  <c r="E4" i="1" s="1"/>
  <c r="E10" i="1"/>
  <c r="E12" i="2"/>
  <c r="D25" i="4"/>
  <c r="C3" i="1" l="1"/>
  <c r="E3" i="1" s="1"/>
  <c r="E10" i="2"/>
  <c r="G25" i="4"/>
  <c r="E5" i="2" l="1"/>
  <c r="E4" i="2"/>
</calcChain>
</file>

<file path=xl/sharedStrings.xml><?xml version="1.0" encoding="utf-8"?>
<sst xmlns="http://schemas.openxmlformats.org/spreadsheetml/2006/main" count="145" uniqueCount="138">
  <si>
    <t>EKONOMSKI KOD</t>
  </si>
  <si>
    <t>O P I S</t>
  </si>
  <si>
    <t>UKUPNI PRIHODI I PRIMICI (I+II+III+IV+V)</t>
  </si>
  <si>
    <t>I – POREZNI PRIHODI</t>
  </si>
  <si>
    <t>Porez na dobit pojedinaca i poduzeća</t>
  </si>
  <si>
    <t>Porez na plaću i radnu snagu</t>
  </si>
  <si>
    <t>Porez na imovinu</t>
  </si>
  <si>
    <t>Domaći porezi na dobra i usluge</t>
  </si>
  <si>
    <t>Porez na dohodak</t>
  </si>
  <si>
    <t>Prihodi od neizravnih poreza</t>
  </si>
  <si>
    <t>Ostali porezi</t>
  </si>
  <si>
    <t>II – NEPOREZNI PRIHODI</t>
  </si>
  <si>
    <t>Prihodi od poduzetničkih aktivnosti i imovine</t>
  </si>
  <si>
    <t>Prihodi od terminala</t>
  </si>
  <si>
    <t>Prihodi od zakupnina</t>
  </si>
  <si>
    <t>Prihodi od kamate</t>
  </si>
  <si>
    <t>Općinske administrativne pristojbe</t>
  </si>
  <si>
    <t>Općinske komunalne pristojbe</t>
  </si>
  <si>
    <t>Općinske komunalne naknade</t>
  </si>
  <si>
    <t>Ostale općinske naknade</t>
  </si>
  <si>
    <t>Posebne naknade - katastar</t>
  </si>
  <si>
    <t>Cestovne naknade</t>
  </si>
  <si>
    <t>Neplanirane uplate - prihodi</t>
  </si>
  <si>
    <t>III – TEKUĆE POTPORE</t>
  </si>
  <si>
    <t>IV - KAPITALNE POTPORE</t>
  </si>
  <si>
    <t>V – KAPITALNI PRIMICI</t>
  </si>
  <si>
    <t>UKUPNI RASHODI I IZDACI (I+II)</t>
  </si>
  <si>
    <t>I – RASHODI</t>
  </si>
  <si>
    <t>Plaće i naknade troškova zaposlenih</t>
  </si>
  <si>
    <t>Bruto plaće i naknade plaća</t>
  </si>
  <si>
    <t>Naknade troškova zaposlenih</t>
  </si>
  <si>
    <t>Doprinos poslodavca</t>
  </si>
  <si>
    <t>Putni troškovi</t>
  </si>
  <si>
    <t>Izdaci za energiju</t>
  </si>
  <si>
    <t>Nabavka materijala i sitnog inventara</t>
  </si>
  <si>
    <t>Izdaci za usluge prijevoza i goriva</t>
  </si>
  <si>
    <t>Izdaci za tekuće održavanje</t>
  </si>
  <si>
    <t>Izdaci osiguranja, bankovnih usluga i usluga platnog prometa</t>
  </si>
  <si>
    <t>Ugovorene i druge posebne usluge</t>
  </si>
  <si>
    <t>Naknade za korištenje terminala – UINO</t>
  </si>
  <si>
    <t>Tekući grantovi</t>
  </si>
  <si>
    <t>Grant MZ Domaljevac</t>
  </si>
  <si>
    <t>Grant MZ Bazik</t>
  </si>
  <si>
    <t>Grant MZ Grebnice</t>
  </si>
  <si>
    <t>Grant MZ Brvnik</t>
  </si>
  <si>
    <t>Grant za JU „Dječji vrtić“ Domaljevac</t>
  </si>
  <si>
    <t>Grant za Dom zdravlja Domaljevac- Šamac, potpora radu</t>
  </si>
  <si>
    <t>Grant za Centar za socijalni rad Domaljevac</t>
  </si>
  <si>
    <t>Grant za sport</t>
  </si>
  <si>
    <t>Grant za kulturu</t>
  </si>
  <si>
    <t>Obilježavanje značajnih datuma</t>
  </si>
  <si>
    <t>Obilježavanje značajnih datuma iz Domovinskog rata</t>
  </si>
  <si>
    <t>Grant za civilnu zaštitu</t>
  </si>
  <si>
    <t>Potpore učenicima i studentima</t>
  </si>
  <si>
    <t>Potpore za novorođenu djecu</t>
  </si>
  <si>
    <t>Grant za povratak raseljenih osoba</t>
  </si>
  <si>
    <t>Grant za zdravstvene i socijalne potrebe</t>
  </si>
  <si>
    <t>Grant za razvojačene branitelje</t>
  </si>
  <si>
    <t>Prijevoz učenika</t>
  </si>
  <si>
    <t>Grant za obrazovanje i informiranje</t>
  </si>
  <si>
    <t>Transfer za parlamentarne političke stranke</t>
  </si>
  <si>
    <t>Grant udrugama proisteklim iz Domovinskog rata</t>
  </si>
  <si>
    <t>Grant za poljoprivredu</t>
  </si>
  <si>
    <t>Grant za razvoj poduzetništva i obrta</t>
  </si>
  <si>
    <t>Ostali grantovi – povrat i drugo</t>
  </si>
  <si>
    <t>Kapitalni grantovi</t>
  </si>
  <si>
    <t>Izgradnja sportsko-rekreacijskog centra, Bazik</t>
  </si>
  <si>
    <t>Uređenje nogometnog stadiona „Jelas“ Domaljevac</t>
  </si>
  <si>
    <t>II – KAPITALNI IZDACI</t>
  </si>
  <si>
    <t>Izgradnja vodovodne mreže</t>
  </si>
  <si>
    <t>Izgradnja lokalnog puta „Domaljevac- Bazik“ u sklopu IFAD projekta</t>
  </si>
  <si>
    <t>Nabavka opreme</t>
  </si>
  <si>
    <t>Nabavka stalnih sredstava u obliku prava</t>
  </si>
  <si>
    <t>Izrada prostorno-planske dokumentacije</t>
  </si>
  <si>
    <t>Rekonstrukcija cesta</t>
  </si>
  <si>
    <t>Tekuća pričuva</t>
  </si>
  <si>
    <t>Rekonstrukcija kapele u Grebnicama</t>
  </si>
  <si>
    <t>PRORAČUN ZA 2024.GODINU</t>
  </si>
  <si>
    <t>Uređenje dovrišta Doma zdravlja sa izgradnjom nadstrešnice- Faza I</t>
  </si>
  <si>
    <t>Zeleni Jelas</t>
  </si>
  <si>
    <t>Rekonstrukcija carinskog skladišta na carinskom terminalu Domaljevac-Šamac</t>
  </si>
  <si>
    <t>Izdaci za materijal, sitni inventar i usluge</t>
  </si>
  <si>
    <t>Izgradnja kanala Stanići</t>
  </si>
  <si>
    <t>Lokalni izbori 2024</t>
  </si>
  <si>
    <t>Izdaci za komunikaciju i komunalne usluge</t>
  </si>
  <si>
    <t xml:space="preserve">     Općinska zgrada, Carinski terminal</t>
  </si>
  <si>
    <t xml:space="preserve">     Javna rasvjeta</t>
  </si>
  <si>
    <t xml:space="preserve">     Osnovna škola</t>
  </si>
  <si>
    <t xml:space="preserve">     Srednja škola</t>
  </si>
  <si>
    <t>Grantovi neprofitnim organizacijama i udrugama građana</t>
  </si>
  <si>
    <t>Subvencije JP „Vodokom Domaljevac“ d.o.o. Domaljevac</t>
  </si>
  <si>
    <t>A-PRIHODI I PRIMICI</t>
  </si>
  <si>
    <t>B-RASHODI I IZDACI</t>
  </si>
  <si>
    <t>Naknade i pristojbe i prihodi od pružanja javnih usluga</t>
  </si>
  <si>
    <t>Posebne naknade za zaštitu od prirodnih i drugih nesreća</t>
  </si>
  <si>
    <t>Sanacija dijela nastalih šteta od prirodne nesreće olujnog nevremena</t>
  </si>
  <si>
    <t>Članak 1.</t>
  </si>
  <si>
    <t>OPIS</t>
  </si>
  <si>
    <t>PRORAČUN</t>
  </si>
  <si>
    <t>PRORAČUN ZA 2024. GODINU</t>
  </si>
  <si>
    <t>C-SUFICIT/DEFICIT</t>
  </si>
  <si>
    <t>Članak 2.</t>
  </si>
  <si>
    <t>Članak 3.</t>
  </si>
  <si>
    <t>Bosna i Hercegovina</t>
  </si>
  <si>
    <t>Federacija Bosne i Hercegovine</t>
  </si>
  <si>
    <t>Županija Posavska</t>
  </si>
  <si>
    <t>Općina Domaljevac-Šamac</t>
  </si>
  <si>
    <t>Općinsko vijeće</t>
  </si>
  <si>
    <t>106. Statuta općine Domaljevac-Šamac ("Službeno glasilo općine Domaljevac-Šamac, broj 3/09 i 1/10),</t>
  </si>
  <si>
    <t>Federacije BiH", broj 102/13, 9/14, 13/14, 8/15, 91/15,102/15,104/16,5/18,11/19,99/19 i 25a/22) i članka</t>
  </si>
  <si>
    <t>Na temelju članka 7. Zakona o proračunima u Federaciji Bosne i Hercegovine ("Službene novine</t>
  </si>
  <si>
    <t>Predsjednik O.V-a</t>
  </si>
  <si>
    <t>Miroslav Piljić</t>
  </si>
  <si>
    <t>Rekonstrukcija vodoprivrednih objekata – Uređenje kanala Jadrice faza III,</t>
  </si>
  <si>
    <t>Uređenje zgrade Centra za zdravo starenje</t>
  </si>
  <si>
    <t xml:space="preserve">Ova Odluka stupa na snagu danom donošenja, objavit će se u „Službenom glasilu općine Domaljevac-Šamac“, </t>
  </si>
  <si>
    <t>ulica Stjepana Radića</t>
  </si>
  <si>
    <t>PRORAČUN ZA 2025.GODINU</t>
  </si>
  <si>
    <t xml:space="preserve"> a primjenjivati će se za fiskalnu 2025. godinu.</t>
  </si>
  <si>
    <t>Domaljevac, 30.12.2024.godine</t>
  </si>
  <si>
    <t xml:space="preserve"> PRORAČUN</t>
  </si>
  <si>
    <t>OPĆINE DOMALJEVAC-ŠAMAC ZA 2025.GODINU</t>
  </si>
  <si>
    <r>
      <t xml:space="preserve">Općinsko vijeće Domaljevac-Šamac na </t>
    </r>
    <r>
      <rPr>
        <sz val="11"/>
        <color rgb="FFFF0000"/>
        <rFont val="Calibri"/>
        <family val="2"/>
        <charset val="238"/>
        <scheme val="minor"/>
      </rPr>
      <t xml:space="preserve">II </t>
    </r>
    <r>
      <rPr>
        <sz val="11"/>
        <color theme="1"/>
        <rFont val="Calibri"/>
        <family val="2"/>
        <scheme val="minor"/>
      </rPr>
      <t>redovnoj sjednici održanoj dana 30.12.2024. godine, donosi</t>
    </r>
  </si>
  <si>
    <t xml:space="preserve">
 	Proračun općine Domaljevac-Šamac za 2025. godinu sastoji se od:</t>
  </si>
  <si>
    <t>Prihodi i primici te rashodi i izdaci po grupama utvrđuju se u Proračunu za 2025. godinu,</t>
  </si>
  <si>
    <t>na način kako sljedi:</t>
  </si>
  <si>
    <t>PRORAČUN ZA 2025. GODINU</t>
  </si>
  <si>
    <t>Otpis nenaplativih potraživanja</t>
  </si>
  <si>
    <t>INDEKS</t>
  </si>
  <si>
    <t>Grant za pomoć pri stambenom zbrinjavanju mladih obitelji i socijalnih kategorija</t>
  </si>
  <si>
    <t>Opremanje sportskog objekta u Domaljevcu, Srimac</t>
  </si>
  <si>
    <t>Ostali kapitalni grantovi</t>
  </si>
  <si>
    <t>Uređenje parkinga ispred čitaone u Grebnicama</t>
  </si>
  <si>
    <t>Rekonstrukcija i investicijsko održavanje</t>
  </si>
  <si>
    <t xml:space="preserve"> "ŠKOLA PLIVANJA"</t>
  </si>
  <si>
    <t>Udruge građana</t>
  </si>
  <si>
    <t>staza u ulici Hrvatskih domobrana i ulici 104. brigade HVO</t>
  </si>
  <si>
    <t>Broj: 04-04-213/24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</si>
</sst>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9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9" fillId="0" borderId="6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9" fillId="2" borderId="6" xfId="0" applyFont="1" applyFill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14" xfId="0" applyBorder="1"/>
    <xf numFmtId="0" fontId="9" fillId="0" borderId="15" xfId="0" applyFont="1" applyBorder="1"/>
    <xf numFmtId="3" fontId="9" fillId="0" borderId="16" xfId="0" applyNumberFormat="1" applyFont="1" applyBorder="1"/>
    <xf numFmtId="0" fontId="9" fillId="0" borderId="17" xfId="0" applyFont="1" applyBorder="1"/>
    <xf numFmtId="0" fontId="9" fillId="0" borderId="12" xfId="0" applyFont="1" applyBorder="1"/>
    <xf numFmtId="3" fontId="9" fillId="0" borderId="13" xfId="0" applyNumberFormat="1" applyFont="1" applyBorder="1"/>
    <xf numFmtId="0" fontId="9" fillId="0" borderId="14" xfId="0" applyFont="1" applyBorder="1"/>
    <xf numFmtId="0" fontId="9" fillId="0" borderId="18" xfId="0" applyFont="1" applyBorder="1"/>
    <xf numFmtId="3" fontId="9" fillId="0" borderId="19" xfId="0" applyNumberFormat="1" applyFont="1" applyBorder="1"/>
    <xf numFmtId="0" fontId="9" fillId="0" borderId="20" xfId="0" applyFont="1" applyBorder="1"/>
    <xf numFmtId="0" fontId="9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8" fillId="0" borderId="0" xfId="0" applyFont="1"/>
    <xf numFmtId="0" fontId="9" fillId="0" borderId="22" xfId="0" applyFont="1" applyBorder="1"/>
    <xf numFmtId="0" fontId="9" fillId="0" borderId="23" xfId="0" applyFont="1" applyBorder="1"/>
    <xf numFmtId="3" fontId="9" fillId="0" borderId="24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0" borderId="21" xfId="0" applyFont="1" applyBorder="1"/>
    <xf numFmtId="0" fontId="9" fillId="2" borderId="24" xfId="0" applyFont="1" applyFill="1" applyBorder="1" applyAlignment="1">
      <alignment horizontal="center" wrapText="1"/>
    </xf>
    <xf numFmtId="3" fontId="9" fillId="0" borderId="28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0" fontId="3" fillId="0" borderId="0" xfId="0" applyFont="1"/>
    <xf numFmtId="0" fontId="0" fillId="3" borderId="0" xfId="0" applyFill="1"/>
    <xf numFmtId="10" fontId="0" fillId="0" borderId="0" xfId="0" applyNumberFormat="1"/>
    <xf numFmtId="0" fontId="0" fillId="3" borderId="0" xfId="0" applyFill="1" applyAlignment="1">
      <alignment vertical="center"/>
    </xf>
    <xf numFmtId="0" fontId="16" fillId="3" borderId="0" xfId="0" applyFont="1" applyFill="1"/>
    <xf numFmtId="0" fontId="0" fillId="3" borderId="6" xfId="0" applyFill="1" applyBorder="1" applyAlignment="1">
      <alignment horizontal="center"/>
    </xf>
    <xf numFmtId="0" fontId="9" fillId="3" borderId="7" xfId="0" applyFont="1" applyFill="1" applyBorder="1"/>
    <xf numFmtId="3" fontId="12" fillId="3" borderId="7" xfId="0" applyNumberFormat="1" applyFont="1" applyFill="1" applyBorder="1" applyAlignment="1">
      <alignment horizontal="center"/>
    </xf>
    <xf numFmtId="10" fontId="0" fillId="3" borderId="0" xfId="0" applyNumberFormat="1" applyFill="1"/>
    <xf numFmtId="0" fontId="0" fillId="3" borderId="4" xfId="0" applyFill="1" applyBorder="1" applyAlignment="1">
      <alignment horizontal="center"/>
    </xf>
    <xf numFmtId="0" fontId="9" fillId="3" borderId="5" xfId="0" applyFont="1" applyFill="1" applyBorder="1"/>
    <xf numFmtId="3" fontId="9" fillId="3" borderId="5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" xfId="0" applyFont="1" applyFill="1" applyBorder="1"/>
    <xf numFmtId="3" fontId="9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3" fontId="0" fillId="3" borderId="2" xfId="0" applyNumberForma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wrapText="1"/>
    </xf>
    <xf numFmtId="3" fontId="0" fillId="3" borderId="0" xfId="0" applyNumberFormat="1" applyFill="1"/>
    <xf numFmtId="3" fontId="0" fillId="3" borderId="2" xfId="0" applyNumberForma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0" fontId="11" fillId="3" borderId="2" xfId="0" applyFont="1" applyFill="1" applyBorder="1"/>
    <xf numFmtId="0" fontId="9" fillId="3" borderId="6" xfId="0" applyFont="1" applyFill="1" applyBorder="1" applyAlignment="1">
      <alignment horizontal="center"/>
    </xf>
    <xf numFmtId="0" fontId="0" fillId="3" borderId="5" xfId="0" applyFill="1" applyBorder="1"/>
    <xf numFmtId="3" fontId="10" fillId="3" borderId="5" xfId="0" applyNumberFormat="1" applyFont="1" applyFill="1" applyBorder="1" applyAlignment="1">
      <alignment horizontal="center"/>
    </xf>
    <xf numFmtId="0" fontId="0" fillId="3" borderId="2" xfId="0" applyFill="1" applyBorder="1" applyAlignment="1">
      <alignment wrapText="1" shrinkToFit="1"/>
    </xf>
    <xf numFmtId="3" fontId="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2" fillId="0" borderId="0" xfId="0" applyFont="1"/>
    <xf numFmtId="0" fontId="0" fillId="3" borderId="10" xfId="0" applyFill="1" applyBorder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 wrapText="1"/>
    </xf>
    <xf numFmtId="3" fontId="9" fillId="0" borderId="27" xfId="0" applyNumberFormat="1" applyFont="1" applyBorder="1" applyAlignment="1">
      <alignment horizontal="center"/>
    </xf>
    <xf numFmtId="3" fontId="9" fillId="0" borderId="29" xfId="0" applyNumberFormat="1" applyFont="1" applyBorder="1" applyAlignment="1">
      <alignment horizontal="center"/>
    </xf>
    <xf numFmtId="0" fontId="9" fillId="2" borderId="2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3" borderId="22" xfId="0" applyFont="1" applyFill="1" applyBorder="1"/>
    <xf numFmtId="3" fontId="0" fillId="3" borderId="9" xfId="0" applyNumberFormat="1" applyFill="1" applyBorder="1" applyAlignment="1">
      <alignment horizontal="center"/>
    </xf>
    <xf numFmtId="3" fontId="9" fillId="3" borderId="27" xfId="0" applyNumberFormat="1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/>
    </xf>
    <xf numFmtId="3" fontId="9" fillId="3" borderId="18" xfId="0" applyNumberFormat="1" applyFont="1" applyFill="1" applyBorder="1" applyAlignment="1">
      <alignment horizontal="center"/>
    </xf>
    <xf numFmtId="3" fontId="9" fillId="3" borderId="12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10" fillId="3" borderId="18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0" fontId="1" fillId="0" borderId="2" xfId="0" applyFont="1" applyBorder="1"/>
    <xf numFmtId="3" fontId="9" fillId="3" borderId="30" xfId="0" applyNumberFormat="1" applyFont="1" applyFill="1" applyBorder="1" applyAlignment="1">
      <alignment horizontal="center"/>
    </xf>
    <xf numFmtId="3" fontId="9" fillId="3" borderId="24" xfId="0" applyNumberFormat="1" applyFont="1" applyFill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9" fillId="3" borderId="31" xfId="0" applyNumberFormat="1" applyFont="1" applyFill="1" applyBorder="1" applyAlignment="1">
      <alignment horizontal="center"/>
    </xf>
    <xf numFmtId="3" fontId="9" fillId="3" borderId="32" xfId="0" applyNumberFormat="1" applyFont="1" applyFill="1" applyBorder="1" applyAlignment="1">
      <alignment horizontal="center"/>
    </xf>
    <xf numFmtId="3" fontId="1" fillId="3" borderId="32" xfId="0" applyNumberFormat="1" applyFont="1" applyFill="1" applyBorder="1" applyAlignment="1">
      <alignment horizontal="center"/>
    </xf>
    <xf numFmtId="0" fontId="0" fillId="0" borderId="34" xfId="0" applyBorder="1"/>
    <xf numFmtId="0" fontId="0" fillId="0" borderId="32" xfId="0" applyBorder="1"/>
    <xf numFmtId="0" fontId="1" fillId="0" borderId="35" xfId="0" applyFont="1" applyBorder="1" applyAlignment="1">
      <alignment horizontal="center"/>
    </xf>
    <xf numFmtId="3" fontId="1" fillId="3" borderId="33" xfId="0" applyNumberFormat="1" applyFont="1" applyFill="1" applyBorder="1" applyAlignment="1">
      <alignment horizontal="center"/>
    </xf>
    <xf numFmtId="3" fontId="1" fillId="3" borderId="31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6" xfId="0" applyFill="1" applyBorder="1"/>
    <xf numFmtId="3" fontId="3" fillId="3" borderId="36" xfId="0" applyNumberFormat="1" applyFon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1" fillId="3" borderId="37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topLeftCell="A7" workbookViewId="0">
      <selection activeCell="B13" sqref="B13:I13"/>
    </sheetView>
  </sheetViews>
  <sheetFormatPr defaultRowHeight="15" x14ac:dyDescent="0.25"/>
  <cols>
    <col min="1" max="1" width="4" customWidth="1"/>
    <col min="2" max="2" width="27" customWidth="1"/>
    <col min="4" max="4" width="10.140625" bestFit="1" customWidth="1"/>
    <col min="7" max="7" width="9.140625" bestFit="1" customWidth="1"/>
    <col min="9" max="9" width="9" customWidth="1"/>
    <col min="10" max="10" width="9.140625" hidden="1" customWidth="1"/>
  </cols>
  <sheetData>
    <row r="1" spans="2:10" x14ac:dyDescent="0.25">
      <c r="H1" s="38"/>
    </row>
    <row r="3" spans="2:10" x14ac:dyDescent="0.25">
      <c r="B3" t="s">
        <v>110</v>
      </c>
    </row>
    <row r="4" spans="2:10" x14ac:dyDescent="0.25">
      <c r="B4" t="s">
        <v>109</v>
      </c>
    </row>
    <row r="5" spans="2:10" x14ac:dyDescent="0.25">
      <c r="B5" t="s">
        <v>108</v>
      </c>
    </row>
    <row r="6" spans="2:10" x14ac:dyDescent="0.25">
      <c r="B6" t="s">
        <v>122</v>
      </c>
    </row>
    <row r="11" spans="2:10" ht="29.25" customHeight="1" x14ac:dyDescent="0.25">
      <c r="B11" s="141" t="s">
        <v>120</v>
      </c>
      <c r="C11" s="142"/>
      <c r="D11" s="142"/>
      <c r="E11" s="142"/>
      <c r="F11" s="142"/>
      <c r="G11" s="142"/>
      <c r="H11" s="142"/>
      <c r="I11" s="142"/>
      <c r="J11" s="142"/>
    </row>
    <row r="12" spans="2:10" ht="18.75" customHeight="1" x14ac:dyDescent="0.25">
      <c r="B12" s="141" t="s">
        <v>121</v>
      </c>
      <c r="C12" s="142"/>
      <c r="D12" s="142"/>
      <c r="E12" s="142"/>
      <c r="F12" s="142"/>
      <c r="G12" s="142"/>
      <c r="H12" s="142"/>
      <c r="I12" s="142"/>
      <c r="J12" s="142"/>
    </row>
    <row r="13" spans="2:10" x14ac:dyDescent="0.25">
      <c r="B13" s="156"/>
      <c r="C13" s="156"/>
      <c r="D13" s="156"/>
      <c r="E13" s="156"/>
      <c r="F13" s="156"/>
      <c r="G13" s="156"/>
      <c r="H13" s="156"/>
      <c r="I13" s="156"/>
    </row>
    <row r="15" spans="2:10" x14ac:dyDescent="0.25">
      <c r="B15" s="142" t="s">
        <v>96</v>
      </c>
      <c r="C15" s="142"/>
      <c r="D15" s="142"/>
      <c r="E15" s="142"/>
      <c r="F15" s="142"/>
      <c r="G15" s="142"/>
      <c r="H15" s="142"/>
      <c r="I15" s="142"/>
    </row>
    <row r="17" spans="2:9" ht="23.45" customHeight="1" x14ac:dyDescent="0.25">
      <c r="B17" s="155" t="s">
        <v>123</v>
      </c>
      <c r="C17" s="155"/>
      <c r="D17" s="155"/>
      <c r="E17" s="155"/>
      <c r="F17" s="155"/>
      <c r="G17" s="155"/>
      <c r="H17" s="155"/>
      <c r="I17" s="155"/>
    </row>
    <row r="19" spans="2:9" ht="27.75" customHeight="1" x14ac:dyDescent="0.25">
      <c r="B19" s="143" t="s">
        <v>97</v>
      </c>
      <c r="C19" s="146" t="s">
        <v>98</v>
      </c>
      <c r="D19" s="147"/>
      <c r="E19" s="147"/>
      <c r="F19" s="147"/>
      <c r="G19" s="147"/>
      <c r="H19" s="148"/>
    </row>
    <row r="20" spans="2:9" ht="14.45" customHeight="1" x14ac:dyDescent="0.25">
      <c r="B20" s="144"/>
      <c r="C20" s="149" t="s">
        <v>99</v>
      </c>
      <c r="D20" s="150"/>
      <c r="E20" s="151"/>
      <c r="F20" s="149" t="s">
        <v>126</v>
      </c>
      <c r="G20" s="150"/>
      <c r="H20" s="151"/>
    </row>
    <row r="21" spans="2:9" ht="22.15" customHeight="1" x14ac:dyDescent="0.25">
      <c r="B21" s="145"/>
      <c r="C21" s="152"/>
      <c r="D21" s="153"/>
      <c r="E21" s="154"/>
      <c r="F21" s="152"/>
      <c r="G21" s="153"/>
      <c r="H21" s="154"/>
    </row>
    <row r="22" spans="2:9" x14ac:dyDescent="0.25">
      <c r="B22" s="22">
        <v>1</v>
      </c>
      <c r="C22" s="23"/>
      <c r="D22" s="25">
        <v>2</v>
      </c>
      <c r="E22" s="24"/>
      <c r="F22" s="139">
        <v>3</v>
      </c>
      <c r="G22" s="139"/>
      <c r="H22" s="140"/>
    </row>
    <row r="23" spans="2:9" ht="22.5" customHeight="1" x14ac:dyDescent="0.25">
      <c r="B23" s="4" t="s">
        <v>91</v>
      </c>
      <c r="C23" s="29"/>
      <c r="D23" s="30">
        <v>4878500</v>
      </c>
      <c r="E23" s="31"/>
      <c r="F23" s="29"/>
      <c r="G23" s="30">
        <v>4339750</v>
      </c>
      <c r="H23" s="26"/>
    </row>
    <row r="24" spans="2:9" ht="22.5" customHeight="1" x14ac:dyDescent="0.25">
      <c r="B24" s="4" t="s">
        <v>92</v>
      </c>
      <c r="C24" s="32"/>
      <c r="D24" s="33">
        <v>4878500</v>
      </c>
      <c r="E24" s="34"/>
      <c r="F24" s="32"/>
      <c r="G24" s="33">
        <v>4339750</v>
      </c>
      <c r="H24" s="28"/>
    </row>
    <row r="25" spans="2:9" ht="22.5" customHeight="1" x14ac:dyDescent="0.25">
      <c r="B25" s="4" t="s">
        <v>100</v>
      </c>
      <c r="C25" s="35"/>
      <c r="D25" s="36">
        <f>D23-D24</f>
        <v>0</v>
      </c>
      <c r="E25" s="37"/>
      <c r="F25" s="35"/>
      <c r="G25" s="36">
        <f>G23-G24</f>
        <v>0</v>
      </c>
      <c r="H25" s="27"/>
    </row>
    <row r="28" spans="2:9" x14ac:dyDescent="0.25">
      <c r="B28" s="142" t="s">
        <v>101</v>
      </c>
      <c r="C28" s="142"/>
      <c r="D28" s="142"/>
      <c r="E28" s="142"/>
      <c r="F28" s="142"/>
      <c r="G28" s="142"/>
      <c r="H28" s="142"/>
      <c r="I28" s="142"/>
    </row>
    <row r="30" spans="2:9" ht="15" customHeight="1" x14ac:dyDescent="0.25">
      <c r="B30" t="s">
        <v>124</v>
      </c>
      <c r="C30" s="54"/>
      <c r="D30" s="54"/>
      <c r="E30" s="54"/>
      <c r="F30" s="54"/>
      <c r="G30" s="54"/>
      <c r="H30" s="54"/>
      <c r="I30" s="42"/>
    </row>
    <row r="31" spans="2:9" ht="15.75" x14ac:dyDescent="0.25">
      <c r="B31" s="88" t="s">
        <v>125</v>
      </c>
      <c r="C31" s="54"/>
      <c r="D31" s="54"/>
      <c r="E31" s="54"/>
      <c r="F31" s="54"/>
      <c r="G31" s="54"/>
      <c r="H31" s="54"/>
      <c r="I31" s="42"/>
    </row>
  </sheetData>
  <mergeCells count="11">
    <mergeCell ref="F22:H22"/>
    <mergeCell ref="B12:J12"/>
    <mergeCell ref="B28:I28"/>
    <mergeCell ref="B15:I15"/>
    <mergeCell ref="B11:J11"/>
    <mergeCell ref="B19:B21"/>
    <mergeCell ref="C19:H19"/>
    <mergeCell ref="C20:E21"/>
    <mergeCell ref="F20:H21"/>
    <mergeCell ref="B17:I17"/>
    <mergeCell ref="B13:I1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7" zoomScale="140" zoomScaleNormal="140" workbookViewId="0">
      <selection activeCell="I9" sqref="I9"/>
    </sheetView>
  </sheetViews>
  <sheetFormatPr defaultRowHeight="15" x14ac:dyDescent="0.25"/>
  <cols>
    <col min="1" max="1" width="15.7109375" bestFit="1" customWidth="1"/>
    <col min="2" max="2" width="36.140625" customWidth="1"/>
    <col min="3" max="3" width="17.28515625" customWidth="1"/>
    <col min="4" max="4" width="15.140625" customWidth="1"/>
    <col min="5" max="5" width="9.5703125" customWidth="1"/>
    <col min="6" max="6" width="15" customWidth="1"/>
  </cols>
  <sheetData>
    <row r="1" spans="1:6" ht="19.5" thickBot="1" x14ac:dyDescent="0.35">
      <c r="A1" s="19" t="s">
        <v>91</v>
      </c>
      <c r="B1" s="20"/>
    </row>
    <row r="2" spans="1:6" ht="30.75" thickBot="1" x14ac:dyDescent="0.3">
      <c r="A2" s="21" t="s">
        <v>0</v>
      </c>
      <c r="B2" s="49" t="s">
        <v>1</v>
      </c>
      <c r="C2" s="51" t="s">
        <v>77</v>
      </c>
      <c r="D2" s="93" t="s">
        <v>126</v>
      </c>
      <c r="E2" s="96" t="s">
        <v>128</v>
      </c>
      <c r="F2" s="55"/>
    </row>
    <row r="3" spans="1:6" ht="15.75" thickBot="1" x14ac:dyDescent="0.3">
      <c r="A3" s="13"/>
      <c r="B3" s="50" t="s">
        <v>2</v>
      </c>
      <c r="C3" s="53">
        <f>SUM(C4,C12,C26,C27,C28)</f>
        <v>4878500</v>
      </c>
      <c r="D3" s="92">
        <f>SUM(D4,D12,D26,D27,D28)</f>
        <v>4339750</v>
      </c>
      <c r="E3" s="45">
        <f>(D3/C3)*100</f>
        <v>88.956646510197814</v>
      </c>
      <c r="F3" s="56"/>
    </row>
    <row r="4" spans="1:6" ht="15.75" thickBot="1" x14ac:dyDescent="0.3">
      <c r="A4" s="9">
        <v>710000</v>
      </c>
      <c r="B4" s="43" t="s">
        <v>3</v>
      </c>
      <c r="C4" s="52">
        <f>SUM(C5:C11)</f>
        <v>876000</v>
      </c>
      <c r="D4" s="46">
        <f>SUM(D5:D11)</f>
        <v>1043810</v>
      </c>
      <c r="E4" s="52">
        <f t="shared" ref="E4:E28" si="0">(D4/C4)*100</f>
        <v>119.15639269406392</v>
      </c>
      <c r="F4" s="56"/>
    </row>
    <row r="5" spans="1:6" x14ac:dyDescent="0.25">
      <c r="A5" s="6">
        <v>711000</v>
      </c>
      <c r="B5" s="8" t="s">
        <v>4</v>
      </c>
      <c r="C5" s="14">
        <v>500</v>
      </c>
      <c r="D5" s="16">
        <v>500</v>
      </c>
      <c r="E5" s="121">
        <f t="shared" si="0"/>
        <v>100</v>
      </c>
      <c r="F5" s="56"/>
    </row>
    <row r="6" spans="1:6" x14ac:dyDescent="0.25">
      <c r="A6" s="5">
        <v>713000</v>
      </c>
      <c r="B6" s="2" t="s">
        <v>5</v>
      </c>
      <c r="C6" s="1">
        <v>500</v>
      </c>
      <c r="D6" s="3">
        <v>500</v>
      </c>
      <c r="E6" s="122">
        <f t="shared" si="0"/>
        <v>100</v>
      </c>
      <c r="F6" s="56"/>
    </row>
    <row r="7" spans="1:6" x14ac:dyDescent="0.25">
      <c r="A7" s="5">
        <v>714000</v>
      </c>
      <c r="B7" s="2" t="s">
        <v>6</v>
      </c>
      <c r="C7" s="3">
        <v>26000</v>
      </c>
      <c r="D7" s="3">
        <v>26000</v>
      </c>
      <c r="E7" s="122">
        <f t="shared" si="0"/>
        <v>100</v>
      </c>
      <c r="F7" s="56"/>
    </row>
    <row r="8" spans="1:6" x14ac:dyDescent="0.25">
      <c r="A8" s="5">
        <v>715000</v>
      </c>
      <c r="B8" s="2" t="s">
        <v>7</v>
      </c>
      <c r="C8" s="1">
        <v>500</v>
      </c>
      <c r="D8" s="3">
        <v>500</v>
      </c>
      <c r="E8" s="122">
        <f t="shared" si="0"/>
        <v>100</v>
      </c>
      <c r="F8" s="56"/>
    </row>
    <row r="9" spans="1:6" x14ac:dyDescent="0.25">
      <c r="A9" s="5">
        <v>716000</v>
      </c>
      <c r="B9" s="2" t="s">
        <v>8</v>
      </c>
      <c r="C9" s="3">
        <v>199500</v>
      </c>
      <c r="D9" s="3">
        <v>255000</v>
      </c>
      <c r="E9" s="122">
        <f t="shared" si="0"/>
        <v>127.81954887218046</v>
      </c>
      <c r="F9" s="56"/>
    </row>
    <row r="10" spans="1:6" x14ac:dyDescent="0.25">
      <c r="A10" s="5">
        <v>717000</v>
      </c>
      <c r="B10" s="2" t="s">
        <v>9</v>
      </c>
      <c r="C10" s="3">
        <f>547162+76134+24818+386</f>
        <v>648500</v>
      </c>
      <c r="D10" s="3">
        <v>760810</v>
      </c>
      <c r="E10" s="122">
        <f t="shared" si="0"/>
        <v>117.31842713955281</v>
      </c>
      <c r="F10" s="56"/>
    </row>
    <row r="11" spans="1:6" ht="15.75" thickBot="1" x14ac:dyDescent="0.3">
      <c r="A11" s="7">
        <v>719000</v>
      </c>
      <c r="B11" s="12" t="s">
        <v>10</v>
      </c>
      <c r="C11" s="15">
        <v>500</v>
      </c>
      <c r="D11" s="17">
        <v>500</v>
      </c>
      <c r="E11" s="123">
        <f t="shared" si="0"/>
        <v>100</v>
      </c>
      <c r="F11" s="56"/>
    </row>
    <row r="12" spans="1:6" ht="15.75" thickBot="1" x14ac:dyDescent="0.3">
      <c r="A12" s="9">
        <v>720000</v>
      </c>
      <c r="B12" s="43" t="s">
        <v>11</v>
      </c>
      <c r="C12" s="48">
        <f>SUM(C13,C17)</f>
        <v>1381000</v>
      </c>
      <c r="D12" s="48">
        <f>SUM(D13,D17)</f>
        <v>1360000</v>
      </c>
      <c r="E12" s="45">
        <f t="shared" si="0"/>
        <v>98.479362780593775</v>
      </c>
      <c r="F12" s="56"/>
    </row>
    <row r="13" spans="1:6" ht="30" x14ac:dyDescent="0.25">
      <c r="A13" s="6">
        <v>721000</v>
      </c>
      <c r="B13" s="10" t="s">
        <v>12</v>
      </c>
      <c r="C13" s="16">
        <v>1085000</v>
      </c>
      <c r="D13" s="16">
        <f>SUM(D14:D16)</f>
        <v>1085000</v>
      </c>
      <c r="E13" s="121">
        <f t="shared" si="0"/>
        <v>100</v>
      </c>
      <c r="F13" s="56"/>
    </row>
    <row r="14" spans="1:6" x14ac:dyDescent="0.25">
      <c r="A14" s="5"/>
      <c r="B14" s="2" t="s">
        <v>13</v>
      </c>
      <c r="C14" s="3">
        <v>1000000</v>
      </c>
      <c r="D14" s="3">
        <v>1000000</v>
      </c>
      <c r="E14" s="122">
        <f t="shared" si="0"/>
        <v>100</v>
      </c>
      <c r="F14" s="56"/>
    </row>
    <row r="15" spans="1:6" x14ac:dyDescent="0.25">
      <c r="A15" s="5"/>
      <c r="B15" s="2" t="s">
        <v>14</v>
      </c>
      <c r="C15" s="3">
        <v>84500</v>
      </c>
      <c r="D15" s="3">
        <v>84500</v>
      </c>
      <c r="E15" s="122">
        <f t="shared" si="0"/>
        <v>100</v>
      </c>
      <c r="F15" s="56"/>
    </row>
    <row r="16" spans="1:6" x14ac:dyDescent="0.25">
      <c r="A16" s="5"/>
      <c r="B16" s="2" t="s">
        <v>15</v>
      </c>
      <c r="C16" s="1">
        <v>500</v>
      </c>
      <c r="D16" s="3">
        <v>500</v>
      </c>
      <c r="E16" s="122">
        <f t="shared" si="0"/>
        <v>100</v>
      </c>
      <c r="F16" s="56"/>
    </row>
    <row r="17" spans="1:6" ht="30" x14ac:dyDescent="0.25">
      <c r="A17" s="5">
        <v>722000</v>
      </c>
      <c r="B17" s="11" t="s">
        <v>93</v>
      </c>
      <c r="C17" s="3">
        <v>296000</v>
      </c>
      <c r="D17" s="3">
        <f>SUM(D18:D25)</f>
        <v>275000</v>
      </c>
      <c r="E17" s="122">
        <f t="shared" si="0"/>
        <v>92.905405405405403</v>
      </c>
      <c r="F17" s="56"/>
    </row>
    <row r="18" spans="1:6" x14ac:dyDescent="0.25">
      <c r="A18" s="5"/>
      <c r="B18" s="2" t="s">
        <v>16</v>
      </c>
      <c r="C18" s="3">
        <v>30000</v>
      </c>
      <c r="D18" s="3">
        <v>30000</v>
      </c>
      <c r="E18" s="122">
        <f t="shared" si="0"/>
        <v>100</v>
      </c>
      <c r="F18" s="56"/>
    </row>
    <row r="19" spans="1:6" x14ac:dyDescent="0.25">
      <c r="A19" s="5"/>
      <c r="B19" s="2" t="s">
        <v>17</v>
      </c>
      <c r="C19" s="3">
        <v>15000</v>
      </c>
      <c r="D19" s="3">
        <v>15000</v>
      </c>
      <c r="E19" s="122">
        <f t="shared" si="0"/>
        <v>100</v>
      </c>
      <c r="F19" s="56"/>
    </row>
    <row r="20" spans="1:6" x14ac:dyDescent="0.25">
      <c r="A20" s="5"/>
      <c r="B20" s="2" t="s">
        <v>18</v>
      </c>
      <c r="C20" s="3">
        <v>150000</v>
      </c>
      <c r="D20" s="3">
        <v>150000</v>
      </c>
      <c r="E20" s="122">
        <f t="shared" si="0"/>
        <v>100</v>
      </c>
      <c r="F20" s="56"/>
    </row>
    <row r="21" spans="1:6" x14ac:dyDescent="0.25">
      <c r="A21" s="5"/>
      <c r="B21" s="2" t="s">
        <v>19</v>
      </c>
      <c r="C21" s="3">
        <v>15000</v>
      </c>
      <c r="D21" s="3">
        <v>15000</v>
      </c>
      <c r="E21" s="122">
        <f t="shared" si="0"/>
        <v>100</v>
      </c>
      <c r="F21" s="56"/>
    </row>
    <row r="22" spans="1:6" x14ac:dyDescent="0.25">
      <c r="A22" s="5"/>
      <c r="B22" s="2" t="s">
        <v>20</v>
      </c>
      <c r="C22" s="3">
        <v>18000</v>
      </c>
      <c r="D22" s="3">
        <v>18000</v>
      </c>
      <c r="E22" s="122">
        <f t="shared" si="0"/>
        <v>100</v>
      </c>
      <c r="F22" s="56"/>
    </row>
    <row r="23" spans="1:6" x14ac:dyDescent="0.25">
      <c r="A23" s="5"/>
      <c r="B23" s="2" t="s">
        <v>21</v>
      </c>
      <c r="C23" s="3">
        <v>25000</v>
      </c>
      <c r="D23" s="3">
        <v>25000</v>
      </c>
      <c r="E23" s="122">
        <f t="shared" si="0"/>
        <v>100</v>
      </c>
      <c r="F23" s="56"/>
    </row>
    <row r="24" spans="1:6" ht="30" x14ac:dyDescent="0.25">
      <c r="A24" s="5"/>
      <c r="B24" s="11" t="s">
        <v>94</v>
      </c>
      <c r="C24" s="3">
        <v>30000</v>
      </c>
      <c r="D24" s="3">
        <v>15000</v>
      </c>
      <c r="E24" s="122">
        <f t="shared" si="0"/>
        <v>50</v>
      </c>
      <c r="F24" s="56"/>
    </row>
    <row r="25" spans="1:6" ht="15.75" thickBot="1" x14ac:dyDescent="0.3">
      <c r="A25" s="7"/>
      <c r="B25" s="12" t="s">
        <v>22</v>
      </c>
      <c r="C25" s="17">
        <v>13000</v>
      </c>
      <c r="D25" s="17">
        <v>7000</v>
      </c>
      <c r="E25" s="123">
        <f t="shared" si="0"/>
        <v>53.846153846153847</v>
      </c>
      <c r="F25" s="56"/>
    </row>
    <row r="26" spans="1:6" ht="15.75" thickBot="1" x14ac:dyDescent="0.3">
      <c r="A26" s="9">
        <v>730000</v>
      </c>
      <c r="B26" s="43" t="s">
        <v>23</v>
      </c>
      <c r="C26" s="47">
        <v>1114500</v>
      </c>
      <c r="D26" s="94">
        <v>804836</v>
      </c>
      <c r="E26" s="95">
        <f t="shared" si="0"/>
        <v>72.214984297891434</v>
      </c>
      <c r="F26" s="56"/>
    </row>
    <row r="27" spans="1:6" ht="15.75" thickBot="1" x14ac:dyDescent="0.3">
      <c r="A27" s="9">
        <v>740000</v>
      </c>
      <c r="B27" s="43" t="s">
        <v>24</v>
      </c>
      <c r="C27" s="45">
        <v>1482000</v>
      </c>
      <c r="D27" s="94">
        <v>1106104</v>
      </c>
      <c r="E27" s="45">
        <f t="shared" si="0"/>
        <v>74.635897435897434</v>
      </c>
      <c r="F27" s="56"/>
    </row>
    <row r="28" spans="1:6" ht="15.75" thickBot="1" x14ac:dyDescent="0.3">
      <c r="A28" s="18">
        <v>811000</v>
      </c>
      <c r="B28" s="44" t="s">
        <v>25</v>
      </c>
      <c r="C28" s="46">
        <v>25000</v>
      </c>
      <c r="D28" s="94">
        <v>25000</v>
      </c>
      <c r="E28" s="52">
        <f t="shared" si="0"/>
        <v>100</v>
      </c>
      <c r="F28" s="56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="120" zoomScaleNormal="120" workbookViewId="0">
      <selection activeCell="E60" sqref="E60"/>
    </sheetView>
  </sheetViews>
  <sheetFormatPr defaultRowHeight="15" x14ac:dyDescent="0.25"/>
  <cols>
    <col min="1" max="1" width="10.7109375" customWidth="1"/>
    <col min="2" max="2" width="52.85546875" customWidth="1"/>
    <col min="3" max="3" width="14.140625" customWidth="1"/>
    <col min="4" max="4" width="12.42578125" customWidth="1"/>
    <col min="5" max="5" width="9.28515625" customWidth="1"/>
    <col min="7" max="7" width="10" bestFit="1" customWidth="1"/>
    <col min="9" max="9" width="11.5703125" bestFit="1" customWidth="1"/>
    <col min="13" max="13" width="13.5703125" bestFit="1" customWidth="1"/>
  </cols>
  <sheetData>
    <row r="1" spans="1:10" x14ac:dyDescent="0.25">
      <c r="A1" s="55"/>
      <c r="B1" s="55"/>
      <c r="C1" s="55"/>
      <c r="D1" s="55"/>
      <c r="E1" s="55"/>
      <c r="F1" s="55"/>
      <c r="G1" s="55"/>
      <c r="H1" s="55"/>
    </row>
    <row r="2" spans="1:10" ht="19.5" thickBot="1" x14ac:dyDescent="0.35">
      <c r="A2" s="58" t="s">
        <v>92</v>
      </c>
      <c r="B2" s="55"/>
      <c r="C2" s="55"/>
      <c r="D2" s="55"/>
      <c r="E2" s="55"/>
      <c r="F2" s="55"/>
      <c r="G2" s="55"/>
      <c r="H2" s="55"/>
    </row>
    <row r="3" spans="1:10" ht="44.25" customHeight="1" thickBot="1" x14ac:dyDescent="0.3">
      <c r="A3" s="97" t="s">
        <v>0</v>
      </c>
      <c r="B3" s="98" t="s">
        <v>1</v>
      </c>
      <c r="C3" s="99" t="s">
        <v>77</v>
      </c>
      <c r="D3" s="100" t="s">
        <v>117</v>
      </c>
      <c r="E3" s="114" t="s">
        <v>128</v>
      </c>
      <c r="F3" s="57"/>
      <c r="G3" s="55"/>
      <c r="H3" s="55"/>
      <c r="I3" s="40"/>
    </row>
    <row r="4" spans="1:10" ht="36" customHeight="1" thickBot="1" x14ac:dyDescent="0.3">
      <c r="A4" s="59"/>
      <c r="B4" s="60" t="s">
        <v>26</v>
      </c>
      <c r="C4" s="61">
        <f>SUM(C5,C64)</f>
        <v>4878500</v>
      </c>
      <c r="D4" s="104">
        <f>SUM(D5,D64)</f>
        <v>4339750</v>
      </c>
      <c r="E4" s="118">
        <f>(D4/C4)*100</f>
        <v>88.956646510197814</v>
      </c>
      <c r="F4" s="62"/>
      <c r="G4" s="55"/>
      <c r="H4" s="55"/>
      <c r="I4" s="39"/>
      <c r="J4" s="41"/>
    </row>
    <row r="5" spans="1:10" x14ac:dyDescent="0.25">
      <c r="A5" s="63"/>
      <c r="B5" s="64" t="s">
        <v>27</v>
      </c>
      <c r="C5" s="65">
        <f>SUM(C6,C9,C10,C21,C23,C57:C58)</f>
        <v>3130500</v>
      </c>
      <c r="D5" s="105">
        <f>SUM(D6,D9,D10,D21,D23,D57:D58)</f>
        <v>2780750</v>
      </c>
      <c r="E5" s="124">
        <f t="shared" ref="E5:E70" si="0">(D5/C5)*100</f>
        <v>88.827663312569882</v>
      </c>
      <c r="F5" s="62"/>
      <c r="G5" s="55"/>
      <c r="H5" s="55"/>
      <c r="I5" s="39"/>
      <c r="J5" s="41"/>
    </row>
    <row r="6" spans="1:10" x14ac:dyDescent="0.25">
      <c r="A6" s="66">
        <v>611000</v>
      </c>
      <c r="B6" s="67" t="s">
        <v>28</v>
      </c>
      <c r="C6" s="68">
        <f>SUM(C7:C8)</f>
        <v>975000</v>
      </c>
      <c r="D6" s="106">
        <f>SUM(D7:D8)</f>
        <v>953250</v>
      </c>
      <c r="E6" s="125">
        <f t="shared" si="0"/>
        <v>97.769230769230759</v>
      </c>
      <c r="F6" s="62"/>
      <c r="G6" s="55"/>
      <c r="H6" s="55"/>
      <c r="I6" s="39"/>
      <c r="J6" s="41"/>
    </row>
    <row r="7" spans="1:10" x14ac:dyDescent="0.25">
      <c r="A7" s="69">
        <v>611100</v>
      </c>
      <c r="B7" s="70" t="s">
        <v>29</v>
      </c>
      <c r="C7" s="71">
        <v>765000</v>
      </c>
      <c r="D7" s="107">
        <v>803250</v>
      </c>
      <c r="E7" s="126">
        <f t="shared" si="0"/>
        <v>105</v>
      </c>
      <c r="F7" s="62"/>
      <c r="G7" s="55"/>
      <c r="H7" s="55"/>
      <c r="I7" s="39"/>
      <c r="J7" s="41"/>
    </row>
    <row r="8" spans="1:10" x14ac:dyDescent="0.25">
      <c r="A8" s="69">
        <v>611200</v>
      </c>
      <c r="B8" s="70" t="s">
        <v>30</v>
      </c>
      <c r="C8" s="71">
        <v>210000</v>
      </c>
      <c r="D8" s="107">
        <v>150000</v>
      </c>
      <c r="E8" s="126">
        <f t="shared" si="0"/>
        <v>71.428571428571431</v>
      </c>
      <c r="F8" s="62"/>
      <c r="G8" s="55"/>
      <c r="H8" s="55"/>
      <c r="I8" s="39"/>
      <c r="J8" s="41"/>
    </row>
    <row r="9" spans="1:10" x14ac:dyDescent="0.25">
      <c r="A9" s="66">
        <v>612000</v>
      </c>
      <c r="B9" s="67" t="s">
        <v>31</v>
      </c>
      <c r="C9" s="68">
        <v>80000</v>
      </c>
      <c r="D9" s="106">
        <v>84000</v>
      </c>
      <c r="E9" s="125">
        <f t="shared" si="0"/>
        <v>105</v>
      </c>
      <c r="F9" s="62"/>
      <c r="G9" s="55"/>
      <c r="H9" s="55"/>
      <c r="I9" s="39"/>
      <c r="J9" s="41"/>
    </row>
    <row r="10" spans="1:10" x14ac:dyDescent="0.25">
      <c r="A10" s="72">
        <v>613000</v>
      </c>
      <c r="B10" s="73" t="s">
        <v>81</v>
      </c>
      <c r="C10" s="68">
        <f>SUM(C11,C12,C15:C20)</f>
        <v>443000</v>
      </c>
      <c r="D10" s="106">
        <f>SUM(D11,D12,D15:D20,D22)</f>
        <v>465000</v>
      </c>
      <c r="E10" s="125">
        <f t="shared" si="0"/>
        <v>104.96613995485326</v>
      </c>
      <c r="F10" s="62"/>
      <c r="G10" s="55"/>
      <c r="H10" s="55"/>
      <c r="I10" s="39"/>
      <c r="J10" s="41"/>
    </row>
    <row r="11" spans="1:10" x14ac:dyDescent="0.25">
      <c r="A11" s="69">
        <v>613100</v>
      </c>
      <c r="B11" s="70" t="s">
        <v>32</v>
      </c>
      <c r="C11" s="71">
        <v>10000</v>
      </c>
      <c r="D11" s="107">
        <v>10000</v>
      </c>
      <c r="E11" s="126">
        <f t="shared" si="0"/>
        <v>100</v>
      </c>
      <c r="F11" s="62"/>
      <c r="G11" s="55"/>
      <c r="H11" s="55"/>
      <c r="I11" s="39"/>
      <c r="J11" s="41"/>
    </row>
    <row r="12" spans="1:10" x14ac:dyDescent="0.25">
      <c r="A12" s="69">
        <v>613200</v>
      </c>
      <c r="B12" s="70" t="s">
        <v>33</v>
      </c>
      <c r="C12" s="71">
        <f>SUM(C13:C14)</f>
        <v>105000</v>
      </c>
      <c r="D12" s="107">
        <f>SUM(D13:D14)</f>
        <v>105000</v>
      </c>
      <c r="E12" s="126">
        <f t="shared" si="0"/>
        <v>100</v>
      </c>
      <c r="F12" s="62"/>
      <c r="G12" s="55"/>
      <c r="H12" s="55"/>
      <c r="I12" s="39"/>
      <c r="J12" s="41"/>
    </row>
    <row r="13" spans="1:10" x14ac:dyDescent="0.25">
      <c r="A13" s="157"/>
      <c r="B13" s="70" t="s">
        <v>85</v>
      </c>
      <c r="C13" s="71">
        <v>55000</v>
      </c>
      <c r="D13" s="107">
        <v>55000</v>
      </c>
      <c r="E13" s="126">
        <f t="shared" si="0"/>
        <v>100</v>
      </c>
      <c r="F13" s="62"/>
      <c r="G13" s="55"/>
      <c r="H13" s="55"/>
      <c r="I13" s="39"/>
      <c r="J13" s="41"/>
    </row>
    <row r="14" spans="1:10" x14ac:dyDescent="0.25">
      <c r="A14" s="158"/>
      <c r="B14" s="70" t="s">
        <v>86</v>
      </c>
      <c r="C14" s="71">
        <v>50000</v>
      </c>
      <c r="D14" s="107">
        <v>50000</v>
      </c>
      <c r="E14" s="126">
        <f t="shared" si="0"/>
        <v>100</v>
      </c>
      <c r="F14" s="62"/>
      <c r="G14" s="74"/>
      <c r="H14" s="55"/>
      <c r="I14" s="39"/>
      <c r="J14" s="41"/>
    </row>
    <row r="15" spans="1:10" x14ac:dyDescent="0.25">
      <c r="A15" s="69">
        <v>613300</v>
      </c>
      <c r="B15" s="70" t="s">
        <v>84</v>
      </c>
      <c r="C15" s="75">
        <v>35000</v>
      </c>
      <c r="D15" s="108">
        <v>35000</v>
      </c>
      <c r="E15" s="126">
        <f t="shared" si="0"/>
        <v>100</v>
      </c>
      <c r="F15" s="62"/>
      <c r="G15" s="55"/>
      <c r="H15" s="55"/>
      <c r="I15" s="39"/>
      <c r="J15" s="41"/>
    </row>
    <row r="16" spans="1:10" x14ac:dyDescent="0.25">
      <c r="A16" s="69">
        <v>613400</v>
      </c>
      <c r="B16" s="70" t="s">
        <v>34</v>
      </c>
      <c r="C16" s="71">
        <v>32000</v>
      </c>
      <c r="D16" s="107">
        <v>32000</v>
      </c>
      <c r="E16" s="126">
        <f t="shared" si="0"/>
        <v>100</v>
      </c>
      <c r="F16" s="62"/>
      <c r="G16" s="55"/>
      <c r="H16" s="55"/>
      <c r="I16" s="39"/>
      <c r="J16" s="41"/>
    </row>
    <row r="17" spans="1:10" x14ac:dyDescent="0.25">
      <c r="A17" s="69">
        <v>613500</v>
      </c>
      <c r="B17" s="70" t="s">
        <v>35</v>
      </c>
      <c r="C17" s="71">
        <v>23000</v>
      </c>
      <c r="D17" s="107">
        <v>25000</v>
      </c>
      <c r="E17" s="126">
        <f t="shared" si="0"/>
        <v>108.69565217391303</v>
      </c>
      <c r="F17" s="62"/>
      <c r="G17" s="55"/>
      <c r="H17" s="55"/>
      <c r="I17" s="39"/>
      <c r="J17" s="41"/>
    </row>
    <row r="18" spans="1:10" x14ac:dyDescent="0.25">
      <c r="A18" s="69">
        <v>613700</v>
      </c>
      <c r="B18" s="70" t="s">
        <v>36</v>
      </c>
      <c r="C18" s="71">
        <v>75000</v>
      </c>
      <c r="D18" s="107">
        <v>75000</v>
      </c>
      <c r="E18" s="126">
        <f t="shared" si="0"/>
        <v>100</v>
      </c>
      <c r="F18" s="62"/>
      <c r="G18" s="55"/>
      <c r="H18" s="55"/>
      <c r="I18" s="39"/>
      <c r="J18" s="41"/>
    </row>
    <row r="19" spans="1:10" x14ac:dyDescent="0.25">
      <c r="A19" s="69">
        <v>613800</v>
      </c>
      <c r="B19" s="70" t="s">
        <v>37</v>
      </c>
      <c r="C19" s="71">
        <v>13000</v>
      </c>
      <c r="D19" s="107">
        <v>13000</v>
      </c>
      <c r="E19" s="126">
        <f t="shared" si="0"/>
        <v>100</v>
      </c>
      <c r="F19" s="62"/>
      <c r="G19" s="55"/>
      <c r="H19" s="55"/>
      <c r="I19" s="39"/>
      <c r="J19" s="41"/>
    </row>
    <row r="20" spans="1:10" x14ac:dyDescent="0.25">
      <c r="A20" s="69">
        <v>613900</v>
      </c>
      <c r="B20" s="70" t="s">
        <v>38</v>
      </c>
      <c r="C20" s="71">
        <v>150000</v>
      </c>
      <c r="D20" s="107">
        <v>150000</v>
      </c>
      <c r="E20" s="126">
        <f t="shared" si="0"/>
        <v>100</v>
      </c>
      <c r="F20" s="62"/>
      <c r="G20" s="55"/>
      <c r="H20" s="55"/>
      <c r="I20" s="39"/>
      <c r="J20" s="41"/>
    </row>
    <row r="21" spans="1:10" x14ac:dyDescent="0.25">
      <c r="A21" s="76">
        <v>613990</v>
      </c>
      <c r="B21" s="77" t="s">
        <v>39</v>
      </c>
      <c r="C21" s="68">
        <v>300000</v>
      </c>
      <c r="D21" s="106">
        <v>300000</v>
      </c>
      <c r="E21" s="125">
        <f t="shared" si="0"/>
        <v>100</v>
      </c>
      <c r="F21" s="62"/>
      <c r="G21" s="55"/>
      <c r="H21" s="55"/>
      <c r="I21" s="39"/>
      <c r="J21" s="41"/>
    </row>
    <row r="22" spans="1:10" x14ac:dyDescent="0.25">
      <c r="A22" s="89">
        <v>613999</v>
      </c>
      <c r="B22" s="90" t="s">
        <v>127</v>
      </c>
      <c r="C22" s="91"/>
      <c r="D22" s="109">
        <v>20000</v>
      </c>
      <c r="E22" s="126"/>
      <c r="F22" s="62"/>
      <c r="G22" s="55"/>
      <c r="H22" s="55"/>
      <c r="I22" s="39"/>
      <c r="J22" s="41"/>
    </row>
    <row r="23" spans="1:10" x14ac:dyDescent="0.25">
      <c r="A23" s="66">
        <v>614000</v>
      </c>
      <c r="B23" s="67" t="s">
        <v>40</v>
      </c>
      <c r="C23" s="68">
        <f>SUM(C24:C44,C47:C56)</f>
        <v>1272000</v>
      </c>
      <c r="D23" s="106">
        <f>SUM(D24:D44,D47:D49,D52:D56)</f>
        <v>933500</v>
      </c>
      <c r="E23" s="125">
        <f t="shared" si="0"/>
        <v>73.388364779874209</v>
      </c>
      <c r="F23" s="62"/>
      <c r="G23" s="55"/>
      <c r="H23" s="55"/>
      <c r="I23" s="39"/>
      <c r="J23" s="41"/>
    </row>
    <row r="24" spans="1:10" x14ac:dyDescent="0.25">
      <c r="A24" s="69">
        <v>614100</v>
      </c>
      <c r="B24" s="70" t="s">
        <v>41</v>
      </c>
      <c r="C24" s="71">
        <v>9000</v>
      </c>
      <c r="D24" s="107">
        <v>9000</v>
      </c>
      <c r="E24" s="126">
        <f t="shared" si="0"/>
        <v>100</v>
      </c>
      <c r="F24" s="62"/>
      <c r="G24" s="55"/>
      <c r="H24" s="55"/>
      <c r="I24" s="39"/>
      <c r="J24" s="41"/>
    </row>
    <row r="25" spans="1:10" x14ac:dyDescent="0.25">
      <c r="A25" s="69">
        <v>614100</v>
      </c>
      <c r="B25" s="70" t="s">
        <v>42</v>
      </c>
      <c r="C25" s="71">
        <v>5000</v>
      </c>
      <c r="D25" s="107">
        <v>5000</v>
      </c>
      <c r="E25" s="126">
        <f t="shared" si="0"/>
        <v>100</v>
      </c>
      <c r="F25" s="62"/>
      <c r="G25" s="55"/>
      <c r="H25" s="55"/>
      <c r="I25" s="39"/>
      <c r="J25" s="41"/>
    </row>
    <row r="26" spans="1:10" x14ac:dyDescent="0.25">
      <c r="A26" s="69">
        <v>614100</v>
      </c>
      <c r="B26" s="70" t="s">
        <v>43</v>
      </c>
      <c r="C26" s="71">
        <v>6000</v>
      </c>
      <c r="D26" s="107">
        <v>6000</v>
      </c>
      <c r="E26" s="126">
        <f t="shared" si="0"/>
        <v>100</v>
      </c>
      <c r="F26" s="62"/>
      <c r="G26" s="55"/>
      <c r="H26" s="55"/>
      <c r="I26" s="39"/>
      <c r="J26" s="41"/>
    </row>
    <row r="27" spans="1:10" x14ac:dyDescent="0.25">
      <c r="A27" s="69">
        <v>614100</v>
      </c>
      <c r="B27" s="70" t="s">
        <v>44</v>
      </c>
      <c r="C27" s="71">
        <v>1500</v>
      </c>
      <c r="D27" s="107">
        <v>1500</v>
      </c>
      <c r="E27" s="126">
        <f t="shared" si="0"/>
        <v>100</v>
      </c>
      <c r="F27" s="62"/>
      <c r="G27" s="55"/>
      <c r="H27" s="55"/>
      <c r="I27" s="39"/>
      <c r="J27" s="41"/>
    </row>
    <row r="28" spans="1:10" x14ac:dyDescent="0.25">
      <c r="A28" s="69">
        <v>614100</v>
      </c>
      <c r="B28" s="70" t="s">
        <v>45</v>
      </c>
      <c r="C28" s="71">
        <v>176000</v>
      </c>
      <c r="D28" s="107">
        <v>176000</v>
      </c>
      <c r="E28" s="126">
        <f t="shared" si="0"/>
        <v>100</v>
      </c>
      <c r="F28" s="62"/>
      <c r="G28" s="55"/>
      <c r="H28" s="55"/>
      <c r="I28" s="39"/>
      <c r="J28" s="41"/>
    </row>
    <row r="29" spans="1:10" x14ac:dyDescent="0.25">
      <c r="A29" s="69">
        <v>614100</v>
      </c>
      <c r="B29" s="70" t="s">
        <v>46</v>
      </c>
      <c r="C29" s="71">
        <v>35000</v>
      </c>
      <c r="D29" s="107">
        <v>40000</v>
      </c>
      <c r="E29" s="126">
        <f t="shared" si="0"/>
        <v>114.28571428571428</v>
      </c>
      <c r="F29" s="62"/>
      <c r="G29" s="55"/>
      <c r="H29" s="55"/>
      <c r="I29" s="39"/>
      <c r="J29" s="41"/>
    </row>
    <row r="30" spans="1:10" x14ac:dyDescent="0.25">
      <c r="A30" s="69">
        <v>614100</v>
      </c>
      <c r="B30" s="70" t="s">
        <v>47</v>
      </c>
      <c r="C30" s="71">
        <v>90000</v>
      </c>
      <c r="D30" s="107">
        <v>80000</v>
      </c>
      <c r="E30" s="126">
        <f t="shared" si="0"/>
        <v>88.888888888888886</v>
      </c>
      <c r="F30" s="62"/>
      <c r="G30" s="55"/>
      <c r="H30" s="55"/>
      <c r="I30" s="39"/>
      <c r="J30" s="41"/>
    </row>
    <row r="31" spans="1:10" x14ac:dyDescent="0.25">
      <c r="A31" s="69">
        <v>614100</v>
      </c>
      <c r="B31" s="70" t="s">
        <v>48</v>
      </c>
      <c r="C31" s="71">
        <v>68000</v>
      </c>
      <c r="D31" s="107">
        <v>68000</v>
      </c>
      <c r="E31" s="126">
        <f t="shared" si="0"/>
        <v>100</v>
      </c>
      <c r="F31" s="62"/>
      <c r="G31" s="55"/>
      <c r="H31" s="55"/>
      <c r="I31" s="39"/>
      <c r="J31" s="41"/>
    </row>
    <row r="32" spans="1:10" x14ac:dyDescent="0.25">
      <c r="A32" s="69">
        <v>614100</v>
      </c>
      <c r="B32" s="70" t="s">
        <v>49</v>
      </c>
      <c r="C32" s="71">
        <v>7000</v>
      </c>
      <c r="D32" s="107">
        <v>7000</v>
      </c>
      <c r="E32" s="126">
        <f t="shared" si="0"/>
        <v>100</v>
      </c>
      <c r="F32" s="62"/>
      <c r="G32" s="55"/>
      <c r="H32" s="55"/>
      <c r="I32" s="39"/>
      <c r="J32" s="41"/>
    </row>
    <row r="33" spans="1:10" x14ac:dyDescent="0.25">
      <c r="A33" s="69">
        <v>614100</v>
      </c>
      <c r="B33" s="70" t="s">
        <v>50</v>
      </c>
      <c r="C33" s="71">
        <v>33000</v>
      </c>
      <c r="D33" s="107">
        <v>30000</v>
      </c>
      <c r="E33" s="126">
        <f t="shared" si="0"/>
        <v>90.909090909090907</v>
      </c>
      <c r="F33" s="62"/>
      <c r="G33" s="55"/>
      <c r="H33" s="55"/>
      <c r="I33" s="39"/>
      <c r="J33" s="41"/>
    </row>
    <row r="34" spans="1:10" x14ac:dyDescent="0.25">
      <c r="A34" s="69">
        <v>614100</v>
      </c>
      <c r="B34" s="70" t="s">
        <v>51</v>
      </c>
      <c r="C34" s="71">
        <v>5000</v>
      </c>
      <c r="D34" s="107">
        <v>5000</v>
      </c>
      <c r="E34" s="126">
        <f t="shared" si="0"/>
        <v>100</v>
      </c>
      <c r="F34" s="62"/>
      <c r="G34" s="55"/>
      <c r="H34" s="55"/>
      <c r="I34" s="39"/>
      <c r="J34" s="41"/>
    </row>
    <row r="35" spans="1:10" x14ac:dyDescent="0.25">
      <c r="A35" s="69">
        <v>614100</v>
      </c>
      <c r="B35" s="70" t="s">
        <v>83</v>
      </c>
      <c r="C35" s="71">
        <v>15000</v>
      </c>
      <c r="D35" s="107"/>
      <c r="E35" s="126">
        <f t="shared" si="0"/>
        <v>0</v>
      </c>
      <c r="F35" s="62"/>
      <c r="G35" s="55"/>
      <c r="H35" s="55"/>
      <c r="I35" s="39"/>
      <c r="J35" s="41"/>
    </row>
    <row r="36" spans="1:10" x14ac:dyDescent="0.25">
      <c r="A36" s="69">
        <v>614200</v>
      </c>
      <c r="B36" s="70" t="s">
        <v>52</v>
      </c>
      <c r="C36" s="71">
        <v>10000</v>
      </c>
      <c r="D36" s="107">
        <v>10000</v>
      </c>
      <c r="E36" s="126">
        <f t="shared" si="0"/>
        <v>100</v>
      </c>
      <c r="F36" s="62"/>
      <c r="G36" s="55"/>
      <c r="H36" s="55"/>
      <c r="I36" s="39"/>
      <c r="J36" s="41"/>
    </row>
    <row r="37" spans="1:10" x14ac:dyDescent="0.25">
      <c r="A37" s="69">
        <v>614200</v>
      </c>
      <c r="B37" s="70" t="s">
        <v>53</v>
      </c>
      <c r="C37" s="71">
        <v>64500</v>
      </c>
      <c r="D37" s="107">
        <v>60000</v>
      </c>
      <c r="E37" s="126">
        <f t="shared" si="0"/>
        <v>93.023255813953483</v>
      </c>
      <c r="F37" s="62"/>
      <c r="G37" s="55"/>
      <c r="H37" s="55"/>
      <c r="I37" s="39"/>
      <c r="J37" s="41"/>
    </row>
    <row r="38" spans="1:10" ht="30" x14ac:dyDescent="0.25">
      <c r="A38" s="69">
        <v>614200</v>
      </c>
      <c r="B38" s="78" t="s">
        <v>129</v>
      </c>
      <c r="C38" s="71">
        <v>40000</v>
      </c>
      <c r="D38" s="107">
        <v>40000</v>
      </c>
      <c r="E38" s="126">
        <f t="shared" si="0"/>
        <v>100</v>
      </c>
      <c r="F38" s="62"/>
      <c r="G38" s="55"/>
      <c r="H38" s="55"/>
      <c r="I38" s="39"/>
      <c r="J38" s="41"/>
    </row>
    <row r="39" spans="1:10" x14ac:dyDescent="0.25">
      <c r="A39" s="69">
        <v>614200</v>
      </c>
      <c r="B39" s="70" t="s">
        <v>54</v>
      </c>
      <c r="C39" s="71">
        <v>24000</v>
      </c>
      <c r="D39" s="107">
        <v>24000</v>
      </c>
      <c r="E39" s="126">
        <f t="shared" si="0"/>
        <v>100</v>
      </c>
      <c r="F39" s="62"/>
      <c r="G39" s="55"/>
      <c r="H39" s="55"/>
      <c r="I39" s="39"/>
      <c r="J39" s="41"/>
    </row>
    <row r="40" spans="1:10" x14ac:dyDescent="0.25">
      <c r="A40" s="69">
        <v>614200</v>
      </c>
      <c r="B40" s="70" t="s">
        <v>55</v>
      </c>
      <c r="C40" s="71">
        <v>10000</v>
      </c>
      <c r="D40" s="107">
        <v>10000</v>
      </c>
      <c r="E40" s="126">
        <f t="shared" si="0"/>
        <v>100</v>
      </c>
      <c r="F40" s="62"/>
      <c r="G40" s="55"/>
      <c r="H40" s="55"/>
      <c r="I40" s="39"/>
      <c r="J40" s="41"/>
    </row>
    <row r="41" spans="1:10" x14ac:dyDescent="0.25">
      <c r="A41" s="69">
        <v>614200</v>
      </c>
      <c r="B41" s="70" t="s">
        <v>56</v>
      </c>
      <c r="C41" s="71">
        <v>15000</v>
      </c>
      <c r="D41" s="107">
        <v>15000</v>
      </c>
      <c r="E41" s="126">
        <f t="shared" si="0"/>
        <v>100</v>
      </c>
      <c r="F41" s="62"/>
      <c r="G41" s="55"/>
      <c r="H41" s="55"/>
      <c r="I41" s="39"/>
      <c r="J41" s="41"/>
    </row>
    <row r="42" spans="1:10" ht="30" x14ac:dyDescent="0.25">
      <c r="A42" s="79">
        <v>614200</v>
      </c>
      <c r="B42" s="78" t="s">
        <v>95</v>
      </c>
      <c r="C42" s="80">
        <v>360000</v>
      </c>
      <c r="D42" s="107"/>
      <c r="E42" s="126">
        <f t="shared" si="0"/>
        <v>0</v>
      </c>
      <c r="F42" s="62"/>
      <c r="G42" s="55"/>
      <c r="H42" s="55"/>
      <c r="I42" s="39"/>
      <c r="J42" s="41"/>
    </row>
    <row r="43" spans="1:10" x14ac:dyDescent="0.25">
      <c r="A43" s="69">
        <v>614200</v>
      </c>
      <c r="B43" s="70" t="s">
        <v>57</v>
      </c>
      <c r="C43" s="71">
        <v>10000</v>
      </c>
      <c r="D43" s="107">
        <v>10000</v>
      </c>
      <c r="E43" s="126">
        <f t="shared" si="0"/>
        <v>100</v>
      </c>
      <c r="F43" s="62"/>
      <c r="G43" s="55"/>
      <c r="H43" s="55"/>
      <c r="I43" s="39"/>
      <c r="J43" s="41"/>
    </row>
    <row r="44" spans="1:10" x14ac:dyDescent="0.25">
      <c r="A44" s="69">
        <v>614200</v>
      </c>
      <c r="B44" s="70" t="s">
        <v>58</v>
      </c>
      <c r="C44" s="71">
        <v>110000</v>
      </c>
      <c r="D44" s="107">
        <f>SUM(D45:D46)</f>
        <v>110000</v>
      </c>
      <c r="E44" s="126">
        <f t="shared" si="0"/>
        <v>100</v>
      </c>
      <c r="F44" s="62"/>
      <c r="G44" s="55"/>
      <c r="H44" s="55"/>
      <c r="I44" s="39"/>
      <c r="J44" s="41"/>
    </row>
    <row r="45" spans="1:10" x14ac:dyDescent="0.25">
      <c r="A45" s="157"/>
      <c r="B45" s="70" t="s">
        <v>87</v>
      </c>
      <c r="C45" s="71">
        <v>37000</v>
      </c>
      <c r="D45" s="107">
        <v>37000</v>
      </c>
      <c r="E45" s="126">
        <f t="shared" si="0"/>
        <v>100</v>
      </c>
      <c r="F45" s="62"/>
      <c r="G45" s="55"/>
      <c r="H45" s="55"/>
      <c r="I45" s="39"/>
      <c r="J45" s="41"/>
    </row>
    <row r="46" spans="1:10" x14ac:dyDescent="0.25">
      <c r="A46" s="158"/>
      <c r="B46" s="70" t="s">
        <v>88</v>
      </c>
      <c r="C46" s="71">
        <v>73000</v>
      </c>
      <c r="D46" s="107">
        <v>73000</v>
      </c>
      <c r="E46" s="126">
        <f t="shared" si="0"/>
        <v>100</v>
      </c>
      <c r="F46" s="62"/>
      <c r="G46" s="55"/>
      <c r="H46" s="55"/>
      <c r="I46" s="39"/>
      <c r="J46" s="41"/>
    </row>
    <row r="47" spans="1:10" x14ac:dyDescent="0.25">
      <c r="A47" s="69">
        <v>614300</v>
      </c>
      <c r="B47" s="70" t="s">
        <v>59</v>
      </c>
      <c r="C47" s="71">
        <v>31000</v>
      </c>
      <c r="D47" s="107">
        <v>31000</v>
      </c>
      <c r="E47" s="126">
        <f t="shared" si="0"/>
        <v>100</v>
      </c>
      <c r="F47" s="62"/>
      <c r="G47" s="55"/>
      <c r="H47" s="55"/>
      <c r="I47" s="39"/>
      <c r="J47" s="41"/>
    </row>
    <row r="48" spans="1:10" x14ac:dyDescent="0.25">
      <c r="A48" s="69">
        <v>614300</v>
      </c>
      <c r="B48" s="70" t="s">
        <v>60</v>
      </c>
      <c r="C48" s="71">
        <v>11000</v>
      </c>
      <c r="D48" s="107">
        <v>11000</v>
      </c>
      <c r="E48" s="126">
        <f t="shared" si="0"/>
        <v>100</v>
      </c>
      <c r="F48" s="62"/>
      <c r="G48" s="55"/>
      <c r="H48" s="55"/>
      <c r="I48" s="39"/>
      <c r="J48" s="41"/>
    </row>
    <row r="49" spans="1:10" x14ac:dyDescent="0.25">
      <c r="A49" s="69">
        <v>614300</v>
      </c>
      <c r="B49" s="70" t="s">
        <v>89</v>
      </c>
      <c r="C49" s="71">
        <v>41000</v>
      </c>
      <c r="D49" s="107">
        <f>D50+D51</f>
        <v>36000</v>
      </c>
      <c r="E49" s="126">
        <f>(D49/C49)*100</f>
        <v>87.804878048780495</v>
      </c>
      <c r="F49" s="62"/>
      <c r="G49" s="55"/>
      <c r="H49" s="55"/>
      <c r="I49" s="39"/>
      <c r="J49" s="41"/>
    </row>
    <row r="50" spans="1:10" x14ac:dyDescent="0.25">
      <c r="A50" s="127"/>
      <c r="B50" s="90" t="s">
        <v>135</v>
      </c>
      <c r="D50" s="120">
        <v>30000</v>
      </c>
      <c r="E50" s="128"/>
      <c r="F50" s="62"/>
      <c r="G50" s="55"/>
      <c r="H50" s="55"/>
      <c r="I50" s="39"/>
      <c r="J50" s="41"/>
    </row>
    <row r="51" spans="1:10" x14ac:dyDescent="0.25">
      <c r="A51" s="69"/>
      <c r="B51" s="70" t="s">
        <v>134</v>
      </c>
      <c r="C51" s="71"/>
      <c r="D51" s="107">
        <v>6000</v>
      </c>
      <c r="E51" s="126"/>
      <c r="F51" s="62"/>
      <c r="G51" s="55"/>
      <c r="H51" s="55"/>
      <c r="I51" s="39"/>
      <c r="J51" s="41"/>
    </row>
    <row r="52" spans="1:10" x14ac:dyDescent="0.25">
      <c r="A52" s="69">
        <v>614300</v>
      </c>
      <c r="B52" s="81" t="s">
        <v>61</v>
      </c>
      <c r="C52" s="71">
        <v>10000</v>
      </c>
      <c r="D52" s="107">
        <v>14000</v>
      </c>
      <c r="E52" s="126">
        <f t="shared" si="0"/>
        <v>140</v>
      </c>
      <c r="F52" s="62"/>
      <c r="G52" s="55"/>
      <c r="H52" s="55"/>
      <c r="I52" s="39"/>
      <c r="J52" s="41"/>
    </row>
    <row r="53" spans="1:10" x14ac:dyDescent="0.25">
      <c r="A53" s="69">
        <v>614400</v>
      </c>
      <c r="B53" s="70" t="s">
        <v>90</v>
      </c>
      <c r="C53" s="71">
        <v>50000</v>
      </c>
      <c r="D53" s="107">
        <v>100000</v>
      </c>
      <c r="E53" s="126">
        <f t="shared" si="0"/>
        <v>200</v>
      </c>
      <c r="F53" s="62"/>
      <c r="G53" s="55"/>
      <c r="H53" s="55"/>
      <c r="I53" s="39"/>
      <c r="J53" s="41"/>
    </row>
    <row r="54" spans="1:10" x14ac:dyDescent="0.25">
      <c r="A54" s="69">
        <v>614400</v>
      </c>
      <c r="B54" s="70" t="s">
        <v>62</v>
      </c>
      <c r="C54" s="71">
        <v>15000</v>
      </c>
      <c r="D54" s="107">
        <v>15000</v>
      </c>
      <c r="E54" s="126">
        <f t="shared" si="0"/>
        <v>100</v>
      </c>
      <c r="F54" s="62"/>
      <c r="G54" s="55"/>
      <c r="H54" s="55"/>
      <c r="I54" s="39"/>
      <c r="J54" s="41"/>
    </row>
    <row r="55" spans="1:10" x14ac:dyDescent="0.25">
      <c r="A55" s="69">
        <v>614500</v>
      </c>
      <c r="B55" s="70" t="s">
        <v>63</v>
      </c>
      <c r="C55" s="71">
        <v>15000</v>
      </c>
      <c r="D55" s="107">
        <v>15000</v>
      </c>
      <c r="E55" s="126">
        <f t="shared" si="0"/>
        <v>100</v>
      </c>
      <c r="F55" s="62"/>
      <c r="G55" s="55"/>
      <c r="H55" s="55"/>
      <c r="I55" s="39"/>
      <c r="J55" s="41"/>
    </row>
    <row r="56" spans="1:10" x14ac:dyDescent="0.25">
      <c r="A56" s="69">
        <v>614800</v>
      </c>
      <c r="B56" s="70" t="s">
        <v>64</v>
      </c>
      <c r="C56" s="71">
        <v>5000</v>
      </c>
      <c r="D56" s="107">
        <v>5000</v>
      </c>
      <c r="E56" s="126">
        <f t="shared" si="0"/>
        <v>100</v>
      </c>
      <c r="F56" s="62"/>
      <c r="G56" s="55"/>
      <c r="H56" s="55"/>
      <c r="I56" s="39"/>
      <c r="J56" s="41"/>
    </row>
    <row r="57" spans="1:10" x14ac:dyDescent="0.25">
      <c r="A57" s="66">
        <v>614000</v>
      </c>
      <c r="B57" s="67" t="s">
        <v>75</v>
      </c>
      <c r="C57" s="68">
        <v>30000</v>
      </c>
      <c r="D57" s="106">
        <v>30000</v>
      </c>
      <c r="E57" s="125">
        <f t="shared" si="0"/>
        <v>100</v>
      </c>
      <c r="F57" s="62"/>
      <c r="G57" s="55"/>
      <c r="H57" s="55"/>
      <c r="I57" s="39"/>
      <c r="J57" s="41"/>
    </row>
    <row r="58" spans="1:10" x14ac:dyDescent="0.25">
      <c r="A58" s="66">
        <v>615000</v>
      </c>
      <c r="B58" s="67" t="s">
        <v>65</v>
      </c>
      <c r="C58" s="68">
        <f>SUM(C59:C63)</f>
        <v>30500</v>
      </c>
      <c r="D58" s="106">
        <f>SUM(D59:D63)</f>
        <v>15000</v>
      </c>
      <c r="E58" s="125">
        <f>(D58/C58)*100</f>
        <v>49.180327868852459</v>
      </c>
      <c r="F58" s="62"/>
      <c r="G58" s="55"/>
      <c r="H58" s="55"/>
      <c r="I58" s="39"/>
      <c r="J58" s="41"/>
    </row>
    <row r="59" spans="1:10" x14ac:dyDescent="0.25">
      <c r="A59" s="127"/>
      <c r="B59" s="70" t="s">
        <v>130</v>
      </c>
      <c r="C59" s="91">
        <v>10500</v>
      </c>
      <c r="D59" s="117"/>
      <c r="E59" s="129"/>
      <c r="F59" s="62"/>
      <c r="G59" s="55"/>
      <c r="H59" s="55"/>
      <c r="I59" s="39"/>
      <c r="J59" s="41"/>
    </row>
    <row r="60" spans="1:10" x14ac:dyDescent="0.25">
      <c r="A60" s="69"/>
      <c r="B60" s="90" t="s">
        <v>132</v>
      </c>
      <c r="C60" s="71">
        <v>0</v>
      </c>
      <c r="D60" s="115"/>
      <c r="E60" s="126"/>
      <c r="F60" s="62"/>
      <c r="G60" s="55"/>
      <c r="H60" s="55"/>
      <c r="I60" s="39"/>
      <c r="J60" s="41"/>
    </row>
    <row r="61" spans="1:10" x14ac:dyDescent="0.25">
      <c r="A61" s="69"/>
      <c r="B61" s="70" t="s">
        <v>66</v>
      </c>
      <c r="C61" s="71">
        <v>10000</v>
      </c>
      <c r="D61" s="115"/>
      <c r="E61" s="126">
        <f t="shared" si="0"/>
        <v>0</v>
      </c>
      <c r="F61" s="62"/>
      <c r="G61" s="55"/>
      <c r="H61" s="55"/>
      <c r="I61" s="39"/>
      <c r="J61" s="41"/>
    </row>
    <row r="62" spans="1:10" x14ac:dyDescent="0.25">
      <c r="A62" s="69"/>
      <c r="B62" s="70" t="s">
        <v>67</v>
      </c>
      <c r="C62" s="71">
        <v>10000</v>
      </c>
      <c r="D62" s="115"/>
      <c r="E62" s="126">
        <f t="shared" si="0"/>
        <v>0</v>
      </c>
      <c r="F62" s="62"/>
      <c r="G62" s="55"/>
      <c r="H62" s="55"/>
      <c r="I62" s="39"/>
      <c r="J62" s="41"/>
    </row>
    <row r="63" spans="1:10" ht="15.75" thickBot="1" x14ac:dyDescent="0.3">
      <c r="A63" s="69"/>
      <c r="B63" s="90" t="s">
        <v>131</v>
      </c>
      <c r="C63" s="102"/>
      <c r="D63" s="116">
        <v>15000</v>
      </c>
      <c r="E63" s="130"/>
      <c r="F63" s="62"/>
      <c r="G63" s="55"/>
      <c r="H63" s="55"/>
      <c r="I63" s="39"/>
      <c r="J63" s="41"/>
    </row>
    <row r="64" spans="1:10" ht="15.75" thickBot="1" x14ac:dyDescent="0.3">
      <c r="A64" s="82"/>
      <c r="B64" s="101" t="s">
        <v>68</v>
      </c>
      <c r="C64" s="103">
        <f>C65+C66+C67+C68+C69+C70+C71+C72+C73+C76+C77+C78+C79+C80</f>
        <v>1748000</v>
      </c>
      <c r="D64" s="103">
        <f>SUM(D65+D66+D67+D68+D69+D70+D71+D72+D73+D76+D77+D78+D79+D80)</f>
        <v>1559000</v>
      </c>
      <c r="E64" s="119">
        <f t="shared" si="0"/>
        <v>89.187643020594962</v>
      </c>
      <c r="F64" s="62"/>
      <c r="G64" s="55"/>
      <c r="H64" s="55"/>
      <c r="I64" s="39"/>
      <c r="J64" s="41"/>
    </row>
    <row r="65" spans="1:10" x14ac:dyDescent="0.25">
      <c r="A65" s="63">
        <v>821200</v>
      </c>
      <c r="B65" s="83" t="s">
        <v>69</v>
      </c>
      <c r="C65" s="84">
        <v>500000</v>
      </c>
      <c r="D65" s="110">
        <v>700000</v>
      </c>
      <c r="E65" s="131">
        <f t="shared" si="0"/>
        <v>140</v>
      </c>
      <c r="F65" s="62"/>
      <c r="G65" s="55"/>
      <c r="H65" s="55"/>
      <c r="I65" s="39"/>
      <c r="J65" s="41"/>
    </row>
    <row r="66" spans="1:10" ht="30" x14ac:dyDescent="0.25">
      <c r="A66" s="79">
        <v>821200</v>
      </c>
      <c r="B66" s="85" t="s">
        <v>70</v>
      </c>
      <c r="C66" s="86">
        <v>85000</v>
      </c>
      <c r="D66" s="111"/>
      <c r="E66" s="126">
        <f t="shared" si="0"/>
        <v>0</v>
      </c>
      <c r="F66" s="62"/>
      <c r="G66" s="55"/>
      <c r="H66" s="55"/>
      <c r="I66" s="39"/>
      <c r="J66" s="41"/>
    </row>
    <row r="67" spans="1:10" x14ac:dyDescent="0.25">
      <c r="A67" s="69">
        <v>821200</v>
      </c>
      <c r="B67" s="70" t="s">
        <v>114</v>
      </c>
      <c r="C67" s="86">
        <v>90000</v>
      </c>
      <c r="D67" s="107">
        <v>150000</v>
      </c>
      <c r="E67" s="126">
        <f t="shared" si="0"/>
        <v>166.66666666666669</v>
      </c>
      <c r="F67" s="62"/>
      <c r="G67" s="55"/>
      <c r="H67" s="55"/>
      <c r="I67" s="39"/>
      <c r="J67" s="41"/>
    </row>
    <row r="68" spans="1:10" x14ac:dyDescent="0.25">
      <c r="A68" s="79">
        <v>821200</v>
      </c>
      <c r="B68" s="85" t="s">
        <v>82</v>
      </c>
      <c r="C68" s="86">
        <v>33000</v>
      </c>
      <c r="D68" s="111">
        <v>33000</v>
      </c>
      <c r="E68" s="126">
        <f t="shared" si="0"/>
        <v>100</v>
      </c>
      <c r="F68" s="62"/>
      <c r="G68" s="55"/>
      <c r="H68" s="55"/>
      <c r="I68" s="39"/>
      <c r="J68" s="41"/>
    </row>
    <row r="69" spans="1:10" x14ac:dyDescent="0.25">
      <c r="A69" s="79">
        <v>821300</v>
      </c>
      <c r="B69" s="85" t="s">
        <v>71</v>
      </c>
      <c r="C69" s="86">
        <v>15000</v>
      </c>
      <c r="D69" s="111">
        <v>15000</v>
      </c>
      <c r="E69" s="126"/>
      <c r="F69" s="62"/>
      <c r="G69" s="55"/>
      <c r="H69" s="55"/>
      <c r="I69" s="39"/>
      <c r="J69" s="41"/>
    </row>
    <row r="70" spans="1:10" ht="15.6" customHeight="1" x14ac:dyDescent="0.25">
      <c r="A70" s="69">
        <v>821400</v>
      </c>
      <c r="B70" s="70" t="s">
        <v>79</v>
      </c>
      <c r="C70" s="86">
        <v>15000</v>
      </c>
      <c r="D70" s="107"/>
      <c r="E70" s="126">
        <f t="shared" si="0"/>
        <v>0</v>
      </c>
      <c r="F70" s="62"/>
      <c r="G70" s="55"/>
      <c r="H70" s="55"/>
      <c r="I70" s="39"/>
      <c r="J70" s="41"/>
    </row>
    <row r="71" spans="1:10" x14ac:dyDescent="0.25">
      <c r="A71" s="69">
        <v>821500</v>
      </c>
      <c r="B71" s="70" t="s">
        <v>72</v>
      </c>
      <c r="C71" s="86">
        <v>12000</v>
      </c>
      <c r="D71" s="107">
        <v>10000</v>
      </c>
      <c r="E71" s="126">
        <f t="shared" ref="E71:E79" si="1">(D71/C71)*100</f>
        <v>83.333333333333343</v>
      </c>
      <c r="F71" s="62"/>
      <c r="G71" s="55"/>
      <c r="H71" s="55"/>
      <c r="I71" s="39"/>
      <c r="J71" s="41"/>
    </row>
    <row r="72" spans="1:10" x14ac:dyDescent="0.25">
      <c r="A72" s="69">
        <v>821500</v>
      </c>
      <c r="B72" s="70" t="s">
        <v>73</v>
      </c>
      <c r="C72" s="86">
        <v>55000</v>
      </c>
      <c r="D72" s="107">
        <v>55000</v>
      </c>
      <c r="E72" s="126">
        <f t="shared" si="1"/>
        <v>100</v>
      </c>
      <c r="F72" s="62"/>
      <c r="G72" s="55"/>
      <c r="H72" s="55"/>
      <c r="I72" s="39"/>
      <c r="J72" s="41"/>
    </row>
    <row r="73" spans="1:10" x14ac:dyDescent="0.25">
      <c r="A73" s="69">
        <v>821600</v>
      </c>
      <c r="B73" s="70" t="s">
        <v>74</v>
      </c>
      <c r="C73" s="86">
        <f>C74+C75</f>
        <v>495000</v>
      </c>
      <c r="D73" s="107">
        <v>200000</v>
      </c>
      <c r="E73" s="126">
        <f t="shared" si="1"/>
        <v>40.404040404040401</v>
      </c>
      <c r="F73" s="62"/>
      <c r="G73" s="55"/>
      <c r="H73" s="55"/>
      <c r="I73" s="39"/>
      <c r="J73" s="41"/>
    </row>
    <row r="74" spans="1:10" x14ac:dyDescent="0.25">
      <c r="A74" s="69"/>
      <c r="B74" s="70" t="s">
        <v>136</v>
      </c>
      <c r="C74" s="86">
        <v>200000</v>
      </c>
      <c r="D74" s="107">
        <v>95000</v>
      </c>
      <c r="E74" s="126">
        <f t="shared" si="1"/>
        <v>47.5</v>
      </c>
      <c r="F74" s="62"/>
      <c r="G74" s="55"/>
      <c r="H74" s="55"/>
      <c r="I74" s="39"/>
      <c r="J74" s="41"/>
    </row>
    <row r="75" spans="1:10" x14ac:dyDescent="0.25">
      <c r="A75" s="69"/>
      <c r="B75" s="70" t="s">
        <v>116</v>
      </c>
      <c r="C75" s="86">
        <v>295000</v>
      </c>
      <c r="D75" s="107"/>
      <c r="E75" s="126">
        <f t="shared" si="1"/>
        <v>0</v>
      </c>
      <c r="F75" s="62"/>
      <c r="G75" s="55"/>
      <c r="H75" s="55"/>
      <c r="I75" s="39"/>
      <c r="J75" s="41"/>
    </row>
    <row r="76" spans="1:10" ht="30" x14ac:dyDescent="0.25">
      <c r="A76" s="79">
        <v>821600</v>
      </c>
      <c r="B76" s="78" t="s">
        <v>80</v>
      </c>
      <c r="C76" s="86">
        <v>28000</v>
      </c>
      <c r="D76" s="112"/>
      <c r="E76" s="126">
        <f t="shared" si="1"/>
        <v>0</v>
      </c>
      <c r="F76" s="62"/>
      <c r="G76" s="55"/>
      <c r="H76" s="55"/>
      <c r="I76" s="39"/>
      <c r="J76" s="41"/>
    </row>
    <row r="77" spans="1:10" ht="30" x14ac:dyDescent="0.25">
      <c r="A77" s="79">
        <v>821600</v>
      </c>
      <c r="B77" s="87" t="s">
        <v>113</v>
      </c>
      <c r="C77" s="86">
        <v>221000</v>
      </c>
      <c r="D77" s="113">
        <v>21000</v>
      </c>
      <c r="E77" s="126">
        <f t="shared" si="1"/>
        <v>9.502262443438914</v>
      </c>
      <c r="F77" s="62"/>
      <c r="G77" s="55"/>
      <c r="H77" s="55"/>
      <c r="I77" s="39"/>
      <c r="J77" s="41"/>
    </row>
    <row r="78" spans="1:10" ht="30" x14ac:dyDescent="0.25">
      <c r="A78" s="79">
        <v>821600</v>
      </c>
      <c r="B78" s="87" t="s">
        <v>78</v>
      </c>
      <c r="C78" s="86">
        <v>99000</v>
      </c>
      <c r="D78" s="107"/>
      <c r="E78" s="126">
        <f t="shared" si="1"/>
        <v>0</v>
      </c>
      <c r="F78" s="62"/>
      <c r="G78" s="55"/>
      <c r="H78" s="55"/>
      <c r="I78" s="39"/>
      <c r="J78" s="41"/>
    </row>
    <row r="79" spans="1:10" x14ac:dyDescent="0.25">
      <c r="A79" s="137">
        <v>821600</v>
      </c>
      <c r="B79" s="70" t="s">
        <v>76</v>
      </c>
      <c r="C79" s="86">
        <v>100000</v>
      </c>
      <c r="D79" s="138">
        <v>175000</v>
      </c>
      <c r="E79" s="126">
        <f t="shared" si="1"/>
        <v>175</v>
      </c>
      <c r="F79" s="62"/>
      <c r="G79" s="55"/>
      <c r="H79" s="55"/>
      <c r="I79" s="39"/>
      <c r="J79" s="41"/>
    </row>
    <row r="80" spans="1:10" ht="15.75" thickBot="1" x14ac:dyDescent="0.3">
      <c r="A80" s="132">
        <v>821600</v>
      </c>
      <c r="B80" s="133" t="s">
        <v>133</v>
      </c>
      <c r="C80" s="134"/>
      <c r="D80" s="135">
        <v>200000</v>
      </c>
      <c r="E80" s="136"/>
      <c r="F80" s="62"/>
      <c r="G80" s="55"/>
      <c r="H80" s="55"/>
      <c r="I80" s="39"/>
      <c r="J80" s="41"/>
    </row>
    <row r="81" spans="7:7" x14ac:dyDescent="0.25">
      <c r="G81" s="39"/>
    </row>
  </sheetData>
  <mergeCells count="2">
    <mergeCell ref="A13:A14"/>
    <mergeCell ref="A45:A4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workbookViewId="0">
      <selection activeCell="A16" sqref="A16"/>
    </sheetView>
  </sheetViews>
  <sheetFormatPr defaultRowHeight="15" x14ac:dyDescent="0.25"/>
  <sheetData>
    <row r="2" spans="1:11" x14ac:dyDescent="0.25">
      <c r="A2" s="142" t="s">
        <v>102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4" spans="1:11" x14ac:dyDescent="0.25">
      <c r="A4" t="s">
        <v>115</v>
      </c>
    </row>
    <row r="5" spans="1:11" x14ac:dyDescent="0.25">
      <c r="A5" t="s">
        <v>118</v>
      </c>
    </row>
    <row r="10" spans="1:11" x14ac:dyDescent="0.25">
      <c r="A10" t="s">
        <v>103</v>
      </c>
    </row>
    <row r="11" spans="1:11" x14ac:dyDescent="0.25">
      <c r="A11" t="s">
        <v>104</v>
      </c>
    </row>
    <row r="12" spans="1:11" x14ac:dyDescent="0.25">
      <c r="A12" t="s">
        <v>105</v>
      </c>
    </row>
    <row r="13" spans="1:11" x14ac:dyDescent="0.25">
      <c r="A13" t="s">
        <v>106</v>
      </c>
    </row>
    <row r="14" spans="1:11" x14ac:dyDescent="0.25">
      <c r="A14" t="s">
        <v>107</v>
      </c>
    </row>
    <row r="16" spans="1:11" x14ac:dyDescent="0.25">
      <c r="A16" t="s">
        <v>137</v>
      </c>
    </row>
    <row r="17" spans="1:13" x14ac:dyDescent="0.25">
      <c r="A17" t="s">
        <v>119</v>
      </c>
    </row>
    <row r="20" spans="1:13" x14ac:dyDescent="0.25">
      <c r="A20" s="159" t="s">
        <v>111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13" x14ac:dyDescent="0.2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 x14ac:dyDescent="0.25">
      <c r="F22" s="156" t="s">
        <v>112</v>
      </c>
      <c r="G22" s="156"/>
      <c r="H22" s="156"/>
    </row>
  </sheetData>
  <mergeCells count="3">
    <mergeCell ref="A2:K2"/>
    <mergeCell ref="A20:M21"/>
    <mergeCell ref="F22:H2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Odluka</vt:lpstr>
      <vt:lpstr>Prihodi i primici</vt:lpstr>
      <vt:lpstr>Rashodi i izdaci</vt:lpstr>
      <vt:lpstr>Kraj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opcinskov</cp:lastModifiedBy>
  <cp:lastPrinted>2025-01-02T11:24:11Z</cp:lastPrinted>
  <dcterms:created xsi:type="dcterms:W3CDTF">2015-06-05T18:17:20Z</dcterms:created>
  <dcterms:modified xsi:type="dcterms:W3CDTF">2025-01-02T11:43:37Z</dcterms:modified>
</cp:coreProperties>
</file>